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1016" documentId="13_ncr:1_{FF058FC2-7CE3-4079-8437-2A0C09BCB352}" xr6:coauthVersionLast="47" xr6:coauthVersionMax="47" xr10:uidLastSave="{FB8304DB-8DB4-4CC5-AD9A-9FB9C065C0C7}"/>
  <bookViews>
    <workbookView xWindow="28695" yWindow="0" windowWidth="14610" windowHeight="15585" firstSheet="1" activeTab="1" xr2:uid="{B6C3806F-AC5E-4EC3-8C4E-CAEE29329E04}"/>
  </bookViews>
  <sheets>
    <sheet name="Information om version (2)" sheetId="14" state="hidden" r:id="rId1"/>
    <sheet name="Information om version" sheetId="13" r:id="rId2"/>
    <sheet name="Information Drivmedel" sheetId="10" r:id="rId3"/>
    <sheet name="Fördelningsnyckel drivmedel" sheetId="12" r:id="rId4"/>
  </sheets>
  <externalReferences>
    <externalReference r:id="rId5"/>
  </externalReferences>
  <definedNames>
    <definedName name="_1Signallista2016Avtalmatcharejalla_Crosstab1_Crosstab1_Columns" localSheetId="1">[1]Bas!#REF!</definedName>
    <definedName name="_1Signallista2016Avtalmatcharejalla_Crosstab1_Crosstab1_Columns" localSheetId="0">[1]Bas!#REF!</definedName>
    <definedName name="_1Signallista2016Avtalmatcharejalla_Crosstab1_Crosstab1_Columns">[1]Bas!#REF!</definedName>
    <definedName name="_1Signallista2016Avtalmatcharejalla_Crosstab1_Crosstab1_Measure" localSheetId="1">[1]Bas!#REF!</definedName>
    <definedName name="_1Signallista2016Avtalmatcharejalla_Crosstab1_Crosstab1_Measure" localSheetId="0">[1]Bas!#REF!</definedName>
    <definedName name="_1Signallista2016Avtalmatcharejalla_Crosstab1_Crosstab1_Measure">[1]Bas!#REF!</definedName>
    <definedName name="_Hlk90904383" localSheetId="2">'Information Drivmedel'!$K$15</definedName>
    <definedName name="cpv_2008_1" localSheetId="1">#REF!</definedName>
    <definedName name="cpv_2008_1" localSheetId="0">#REF!</definedName>
    <definedName name="cpv_2008_1">#REF!</definedName>
    <definedName name="cpv_supplement_2008_2" localSheetId="1">#REF!</definedName>
    <definedName name="cpv_supplement_2008_2" localSheetId="0">#REF!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2" l="1"/>
  <c r="R41" i="12"/>
  <c r="P41" i="12"/>
  <c r="L41" i="12"/>
  <c r="R22" i="12"/>
  <c r="R21" i="12"/>
  <c r="P34" i="12"/>
  <c r="P22" i="12"/>
  <c r="P21" i="12"/>
  <c r="L14" i="12" l="1"/>
  <c r="H9" i="12" l="1"/>
  <c r="P29" i="12" l="1"/>
  <c r="R29" i="12" s="1"/>
  <c r="P28" i="12"/>
  <c r="R28" i="12" s="1"/>
  <c r="R34" i="12"/>
  <c r="P38" i="12"/>
  <c r="R38" i="12" s="1"/>
  <c r="P30" i="12"/>
  <c r="R30" i="12" s="1"/>
  <c r="P24" i="12"/>
  <c r="R24" i="12" s="1"/>
  <c r="P35" i="12"/>
  <c r="R35" i="12" s="1"/>
  <c r="P27" i="12"/>
  <c r="R27" i="12" s="1"/>
  <c r="P23" i="12"/>
  <c r="R23" i="12" s="1"/>
  <c r="P33" i="12"/>
  <c r="R33" i="12" s="1"/>
  <c r="R11" i="12" l="1"/>
  <c r="P11" i="12" l="1"/>
  <c r="P14" i="12"/>
</calcChain>
</file>

<file path=xl/sharedStrings.xml><?xml version="1.0" encoding="utf-8"?>
<sst xmlns="http://schemas.openxmlformats.org/spreadsheetml/2006/main" count="297" uniqueCount="196">
  <si>
    <t>Miljöspendanalysens fördelningsnyckel för drivmedel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</si>
  <si>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</si>
  <si>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</si>
  <si>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</si>
  <si>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</si>
  <si>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</si>
  <si>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</si>
  <si>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</si>
  <si>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</si>
  <si>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</si>
  <si>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</si>
  <si>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</si>
  <si>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</si>
  <si>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</si>
  <si>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</si>
  <si>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</si>
  <si>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</si>
  <si>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</si>
  <si>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</si>
  <si>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</si>
  <si>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Lönnqvist Tomas, Johansson Jens, Rydberg Tomas (2024-01-26) Miljöspendanalys, miljöindikatorer - fördelningsnyckel drivmedel. IVL Svenska Miljöinstitutet, Göteborg.</t>
  </si>
  <si>
    <t>Fördelningsnyckel på drivmedel för fordon separerade från övriga energislag och indikatorer uppdaterade och diversifierade samt layout uppdaterad.</t>
  </si>
  <si>
    <t>Referenser</t>
  </si>
  <si>
    <t>Referensnummer</t>
  </si>
  <si>
    <t>European comission, Bryssel den 8.7.2020 COM(2020) 301 final. En vätgasstrategi för ett klimatneutralt Europa Sid.5</t>
  </si>
  <si>
    <t>Drivkraft Sverige priser (2023 januari till och med augusti)</t>
  </si>
  <si>
    <t xml:space="preserve">Drivkraft Sverige beräkningsfaktorer </t>
  </si>
  <si>
    <t>Prisuppgifter PREEM</t>
  </si>
  <si>
    <t>E-postkorrespondens med PREEM</t>
  </si>
  <si>
    <t>Börjesson et al. (2016) Methane as vehicle fuel – A well-to-wheel analysis (MetDriv). Report No 2016:06, f3 The Swedish Knowledge Centre for Renewable Transportation Fuels, Sweden</t>
  </si>
  <si>
    <t>Prisuppgifter Circle K</t>
  </si>
  <si>
    <t>E-postkorrespondens med PERCUS</t>
  </si>
  <si>
    <t>Källangivelse</t>
  </si>
  <si>
    <t xml:space="preserve"> </t>
  </si>
  <si>
    <t>Ursprungsfilen: Lönnqvist Tomas, Johansson Jens (2024-01-26) Miljöspendanalys, miljöindikatorer - fördelningsnyckel drivmedel.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</si>
  <si>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</si>
  <si>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</si>
  <si>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</si>
  <si>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Inköpssumman på "defaultnivån" (för närvarande nivå 3) i miljöspendanalysens kategoristruktur kopieras till en fördelningsnyckel.</t>
  </si>
  <si>
    <t>I fördelningsnyckeln fördelas den överflyttade inköpssumman till ett antal poster i fördelningsnyckeln. Inköpssummorna kan fördelas procentuellt till de olika posterna.</t>
  </si>
  <si>
    <t xml:space="preserve">Den procentuella fördelningen kan baseras på statistik av på tidigare inköp. </t>
  </si>
  <si>
    <t>För de poster som ingår i respektive fördelningsnyckeln finns ett antal miljöindikatorer preciserade.</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</si>
  <si>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</si>
  <si>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 xml:space="preserve">Efter beräkning summeras miljöpåverkan för de olika posterna och flyttas därefter (manuellt) tillbaka till kategoristrukturen (miljöspendanalysen). </t>
  </si>
  <si>
    <t>I kategoristrukturen (miljöspendanalysen) kan värdet av miljöpåverkan som räknats fram från fördelningsnyckeln därefter summeras med värden för miljöpåverkan från andra inköpskategorier.</t>
  </si>
  <si>
    <t>Hur fördelningsnyckeln kan användas</t>
  </si>
  <si>
    <t>Ofta undersöker många offentliga organisationer hur stor andel av olika drivmedel som köps in.</t>
  </si>
  <si>
    <t xml:space="preserve">Sådan information kan användas för att ställa in fördelningsnyckeln så att den beräknade miljöpåverkan från kategorier som samlar fordonsbränsle blir mer representativ för hur inköpen ser ut. </t>
  </si>
  <si>
    <t>Fördelningsnyckeln är INTE förinställd på någon fördelning, det måste göras manuellt.</t>
  </si>
  <si>
    <t xml:space="preserve">Det är för att mana organisationen till att undersöka och arbeta med inköpskategorin fordonsbränsle. </t>
  </si>
  <si>
    <t>Fördelningen ställs in genom att andelen för de olika bränslena i fördelningsfliken ändras.</t>
  </si>
  <si>
    <t>Prisutveckling</t>
  </si>
  <si>
    <t xml:space="preserve">Prisutvecklingen kan ha ändrats från det att underlaget togs fram. </t>
  </si>
  <si>
    <t xml:space="preserve">År 2023 bör användas som basår.  </t>
  </si>
  <si>
    <t xml:space="preserve">För att hantera prisförändringen har vi infört en beräkningsfunktion som är möjlig att justera. </t>
  </si>
  <si>
    <t>Ni kan själva ersätta faktorn med en siffra för prisökning. Då kan oktober 2019 jämföras med aktuell månad aktuellt år.</t>
  </si>
  <si>
    <t>Räknar ni fram prisökning för er egen organisation är det lämpligt att använda era egna uppgifter om det ni måste betala, om ni har tillgång till sådana uppgifter.</t>
  </si>
  <si>
    <t>Har ni inte tillgång till sådana uppgifter kan prisökningar räknas ut, exempelvis, enligt nedan.</t>
  </si>
  <si>
    <t>Exempel på framräkning av prisökning</t>
  </si>
  <si>
    <r>
      <t xml:space="preserve">Observera </t>
    </r>
    <r>
      <rPr>
        <sz val="12"/>
        <color theme="1"/>
        <rFont val="Calibri"/>
        <family val="2"/>
        <scheme val="minor"/>
      </rPr>
      <t>att exemplet räknar på elektricitet, inte fordonsbränslen.</t>
    </r>
  </si>
  <si>
    <t> Producentpris elektricitet</t>
  </si>
  <si>
    <t>2019 oktober</t>
  </si>
  <si>
    <t>2021 oktober</t>
  </si>
  <si>
    <t>35.14 Handel med elektricitet</t>
  </si>
  <si>
    <t>SCB: Producentprisindex efter marknad och produktgrupp SPIN 2015, 2015=100.</t>
  </si>
  <si>
    <t xml:space="preserve">SCB: http://www.statistikdatabasen.scb.se/pxweb/sv/ssd/START__PR__PR0301__PR0301G/PPI2015M/table/tableViewLayout1/  </t>
  </si>
  <si>
    <t>Beräkning av prisökning mellan oktober 2019 och oktober 2021:</t>
  </si>
  <si>
    <r>
      <rPr>
        <b/>
        <sz val="11"/>
        <color rgb="FF000000"/>
        <rFont val="Calibri"/>
        <scheme val="minor"/>
      </rPr>
      <t>Prisökningen</t>
    </r>
    <r>
      <rPr>
        <sz val="11"/>
        <color rgb="FF000000"/>
        <rFont val="Calibri"/>
        <scheme val="minor"/>
      </rPr>
      <t xml:space="preserve"> var: (157,4 – 140,7) = 16,7%. Vilket ger prisjusteringsfaktorn 1,167, att använda i kolumnen för prisjustering, om prisbasen ska justeras.</t>
    </r>
  </si>
  <si>
    <t>Indikatorernas begränsningar</t>
  </si>
  <si>
    <t>Miljövärden i indikatorerna består i de flesta fall inte av median- eller medelvärden utan av tillgängliga värden och beräknade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</si>
  <si>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</si>
  <si>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</si>
  <si>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</si>
  <si>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</si>
  <si>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</si>
  <si>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</si>
  <si>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</si>
  <si>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</si>
  <si>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</si>
  <si>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</si>
  <si>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</si>
  <si>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Följ steg 1-4 + steg 5-9.</t>
  </si>
  <si>
    <t>OBSERVERA Färgkoderna</t>
  </si>
  <si>
    <t xml:space="preserve">Slutsteg för alla alternativ: </t>
  </si>
  <si>
    <t>Skriv inte i grå celler</t>
  </si>
  <si>
    <t>Beräknad klimatpåverkan (kg CO2-e) läggs in i Miljöspendanalysen på raden för defult för</t>
  </si>
  <si>
    <t>ljus begia/gula celler kan skrivas i</t>
  </si>
  <si>
    <t>kategorin drivmedel (" 004011055-JJ Ej CPV - Drivmedel - defaultvärde ")</t>
  </si>
  <si>
    <t>data i mörkgrön cell kopieras till den övergripande Miljöspendanalysen</t>
  </si>
  <si>
    <t>Följ instruktionen, steg för steg, nedan</t>
  </si>
  <si>
    <t>RESULTAT:</t>
  </si>
  <si>
    <t>Justeringsbar inställning för beräkning av klimatpåverkan</t>
  </si>
  <si>
    <t>Steg 1</t>
  </si>
  <si>
    <t>Steg 2</t>
  </si>
  <si>
    <t>Steg 3</t>
  </si>
  <si>
    <t>steg 4</t>
  </si>
  <si>
    <r>
      <t>Summa klimatpåverkan (kg CO</t>
    </r>
    <r>
      <rPr>
        <b/>
        <vertAlign val="subscript"/>
        <sz val="11"/>
        <color rgb="FF000000"/>
        <rFont val="Calibri"/>
        <family val="2"/>
        <scheme val="minor"/>
      </rPr>
      <t>2</t>
    </r>
    <r>
      <rPr>
        <b/>
        <sz val="11"/>
        <color indexed="8"/>
        <rFont val="Calibri"/>
        <family val="2"/>
        <scheme val="minor"/>
      </rPr>
      <t>-e)beräknad av egen fördelning x klimatindikatorer.</t>
    </r>
    <r>
      <rPr>
        <b/>
        <sz val="11"/>
        <color rgb="FF000000"/>
        <rFont val="Calibri"/>
        <family val="2"/>
        <scheme val="minor"/>
      </rPr>
      <t xml:space="preserve"> </t>
    </r>
  </si>
  <si>
    <t>Steg 5</t>
  </si>
  <si>
    <t>Steg 6</t>
  </si>
  <si>
    <t>Steg  8</t>
  </si>
  <si>
    <t>Steg 9</t>
  </si>
  <si>
    <t>minus cell D9</t>
  </si>
  <si>
    <t>minus cell E9</t>
  </si>
  <si>
    <t xml:space="preserve">lika med summan i cell H9 som analyseras nedan </t>
  </si>
  <si>
    <t>I denna kolumn fördelar du själv ANDELAR (i hundradelar) av inköpt volym, total volym ska bli =1.</t>
  </si>
  <si>
    <t>I denna kolumn kan du själv justera prisändringar</t>
  </si>
  <si>
    <t>Kontrollera att hela inköpsvolymen är fördelad. Se nedaN i denna kolumn.</t>
  </si>
  <si>
    <t>Nedanstående (i cell R11) summa läggs in i Miljöspendanalysen på raden för defult på kategori Drivmedel (på rad 004011055-JJ Ej CPV - Drivmedel - defaultvärde). Ändra ej i cellen, kopiera summan!</t>
  </si>
  <si>
    <t xml:space="preserve">Infoga summan (kronor) för inköp av                                                            fordonsbränsle , här i cell B9. </t>
  </si>
  <si>
    <t xml:space="preserve">Infoga summa (kronor) för andra betalda avgifter och tillägg eller certifikat - Men bara om dessa ingår i summan ni satt in i cell B9. </t>
  </si>
  <si>
    <t xml:space="preserve">Infoga summa betald moms - Men bara om moms ingår i summan ni satt in i cell B9. </t>
  </si>
  <si>
    <t>Analysera ovanstående (i cell H9) summa i tabellerna nedan.</t>
  </si>
  <si>
    <t>Ovanstående  summa läggs in i Miljöspendanalysen på raden för defult på kategori Drivmedel (på rad 004011055-JJ Ej CPV - Drivmedel - defaultvärde). Ändra ej i cellen, kopiera summan!</t>
  </si>
  <si>
    <t>Summa fördelad inköpsvolym (SEK)</t>
  </si>
  <si>
    <r>
      <t>Summa klimatpåverkan beräknad av egen fördelning x klimatindikatorer.</t>
    </r>
    <r>
      <rPr>
        <sz val="11"/>
        <color rgb="FF000000"/>
        <rFont val="Calibri"/>
        <family val="2"/>
        <scheme val="minor"/>
      </rPr>
      <t xml:space="preserve"> Nedanstående (i cell R11) summa läggs in i Miljöspendanalysen på raden för defult på kategori Drivmedel (på rad 004011055-JJ Ej CPV - Drivmedel - defaultvärde). Ändra ej i cellen, kopiera summan!</t>
    </r>
  </si>
  <si>
    <t>Steg 6. Eventeull prisjustering mot basår. Prisförändring som används för att balansera prisutvecklingen, anges nedan. Sätt in värde utifrån 1 (1= ingen förändring av prisnivå), ange ökning med (värde över 1) och minskning med (värde mindre än 1)</t>
  </si>
  <si>
    <r>
      <t>enhet: kilo koldioxidekvivalenter (kg CO</t>
    </r>
    <r>
      <rPr>
        <vertAlign val="subscript"/>
        <sz val="11"/>
        <color rgb="FF000000"/>
        <rFont val="Calibri"/>
        <family val="2"/>
        <scheme val="minor"/>
      </rPr>
      <t>2</t>
    </r>
    <r>
      <rPr>
        <sz val="11"/>
        <color indexed="8"/>
        <rFont val="Calibri"/>
        <family val="2"/>
        <scheme val="minor"/>
      </rPr>
      <t>-e)</t>
    </r>
  </si>
  <si>
    <t>Kvar att fördela av defaultandel (1)</t>
  </si>
  <si>
    <t>kvar att fördela av inköpsvolym</t>
  </si>
  <si>
    <t>UNSPSC-kod</t>
  </si>
  <si>
    <t>UNSPSC-beteckning</t>
  </si>
  <si>
    <t>Notera!</t>
  </si>
  <si>
    <t xml:space="preserve"> CPV-kod           </t>
  </si>
  <si>
    <t>Utbyggd CPV (ej officiell, hjälp-kod)</t>
  </si>
  <si>
    <t>Beskrivning av fordonsbränslet</t>
  </si>
  <si>
    <t>Klimatindikator     (kg CO2-e/kr)</t>
  </si>
  <si>
    <t>Bas, år</t>
  </si>
  <si>
    <t>Tillkommande information</t>
  </si>
  <si>
    <t>Referens</t>
  </si>
  <si>
    <r>
      <t xml:space="preserve"> Steg 5. Skriv själv in</t>
    </r>
    <r>
      <rPr>
        <b/>
        <u val="singleAccounting"/>
        <sz val="12"/>
        <rFont val="Calibri"/>
        <family val="2"/>
        <scheme val="minor"/>
      </rPr>
      <t xml:space="preserve"> ANDELEN av</t>
    </r>
    <r>
      <rPr>
        <b/>
        <sz val="12"/>
        <rFont val="Calibri"/>
        <family val="2"/>
        <scheme val="minor"/>
      </rPr>
      <t xml:space="preserve"> total inköpssumma för fordonsbränslen. Ange siffra mellan 0 och 1, i cellerna nedan på den/de rader ni valt.</t>
    </r>
  </si>
  <si>
    <t>Födelad inköpsvolym (kr) SEK   (ändra ej i cellerna, fördelningen sker i steg 5)</t>
  </si>
  <si>
    <t>Beräknad klimatpåverkan (kg CO2-e)= fördelad volym x klimatindikator   (ändra ej i cellerna)</t>
  </si>
  <si>
    <t>004011055-JJ</t>
  </si>
  <si>
    <t>Ej CPV - Drivmedel - defaultvärde</t>
  </si>
  <si>
    <t>Bränslen</t>
  </si>
  <si>
    <t>09100000-0</t>
  </si>
  <si>
    <t>Drivmedel</t>
  </si>
  <si>
    <t>Fossila, huvudsakligen</t>
  </si>
  <si>
    <t>09100000-01</t>
  </si>
  <si>
    <t>Bränslen, drivmedel fossila</t>
  </si>
  <si>
    <t>09100000-0112 (2023)</t>
  </si>
  <si>
    <t>Bensin - fossil, med 2023 års Svensk etanol pliktkvotsinblandning (inkl. användning)</t>
  </si>
  <si>
    <t>Gäller 2022 fram till och med 2023</t>
  </si>
  <si>
    <t>335, 336</t>
  </si>
  <si>
    <t>09100000-0112 (2024)</t>
  </si>
  <si>
    <t>Bensin - fossil, med 2024 års Svensk etanol pliktkvotsinblandning (inkl. användning)</t>
  </si>
  <si>
    <t>Gäller pliktkvotsnivå år 2024, pris januari 2024</t>
  </si>
  <si>
    <t>335, 336, 395</t>
  </si>
  <si>
    <t>09100000-0122 (2023)</t>
  </si>
  <si>
    <t>Diesel - fossil, med 2023 års Svensk etanol pliktkvotsinblandning (inkl. användning)</t>
  </si>
  <si>
    <t>09100000-0122 (2024)</t>
  </si>
  <si>
    <t>Diesel - fossil, med 2024 års Svensk etanol pliktkvotsinblandning (inkl. användning)</t>
  </si>
  <si>
    <t>Blandade, stor andel biobaserat</t>
  </si>
  <si>
    <t>09100000-02</t>
  </si>
  <si>
    <t>Bränslen, drivmedel blandning fossila och biobaserade</t>
  </si>
  <si>
    <t>09100000-02185</t>
  </si>
  <si>
    <t>E85 - Årssnitt  (inkl. användning)</t>
  </si>
  <si>
    <t xml:space="preserve">Årssnitt biobaserad etanol ca 80%, ca 20% fossil bensin </t>
  </si>
  <si>
    <t>E85 - April-Oktober  (inkl. användning)</t>
  </si>
  <si>
    <t>April-Oktober, biobaserad etanol ca 85%, ca 15% fossil bensin</t>
  </si>
  <si>
    <t>E85 - November-Mars  (inkl. användning)</t>
  </si>
  <si>
    <t>November-Mars, biobaserad etanol ca 75%, ca 25% fossil bensin</t>
  </si>
  <si>
    <t>09100000-02252</t>
  </si>
  <si>
    <t xml:space="preserve">Diesel 35 % förnybart inblandat (inkl. användning) </t>
  </si>
  <si>
    <t>Räknad på Preem Evolution diesel</t>
  </si>
  <si>
    <t>343, 344</t>
  </si>
  <si>
    <t>Biobaserade, förnybart</t>
  </si>
  <si>
    <t>09100000-03</t>
  </si>
  <si>
    <t>Bränslen, drivmedel helt biobaserade</t>
  </si>
  <si>
    <t>09100000-0321</t>
  </si>
  <si>
    <t>Biodiesel - 100% biobaserad FAME (inklusive användning)</t>
  </si>
  <si>
    <t>Så kallad FAME. RME är en slags FAME.</t>
  </si>
  <si>
    <t>09100000-0322</t>
  </si>
  <si>
    <t>Biodiesel - 100% biobaserad HVO (inklusive användning)</t>
  </si>
  <si>
    <t>Så kallad HVO</t>
  </si>
  <si>
    <t>09100000-0340</t>
  </si>
  <si>
    <t>Biogas för fordonsdrift (Inkl. användning)</t>
  </si>
  <si>
    <t>Värdet är för 100% biogas. Medelblandning i fordonsgas vid tappstation i Sverige är 96% biogas och 4% fossilgas</t>
  </si>
  <si>
    <t>394, 395</t>
  </si>
  <si>
    <t>Andra bränslen</t>
  </si>
  <si>
    <t>09100000-04</t>
  </si>
  <si>
    <t>Bränslen, drivmedel ej fossila eller biobaserade</t>
  </si>
  <si>
    <t>Förnybart</t>
  </si>
  <si>
    <t>09100000-04411</t>
  </si>
  <si>
    <t xml:space="preserve">Vätgas, gas spjälkad med el från solceller </t>
  </si>
  <si>
    <t>77, 454</t>
  </si>
  <si>
    <t>Övrigt</t>
  </si>
  <si>
    <t>09310000-5</t>
  </si>
  <si>
    <t>Elektricitet</t>
  </si>
  <si>
    <t>Se fördelningsnyckeln för elektricitet. Köpt elektricitet går dock oftast ej att skilja från fastighets- och verksamhets-el och hamnar därför i inköpskategorin elektricitet.</t>
  </si>
  <si>
    <t>Total andel, summa av ovan</t>
  </si>
  <si>
    <t>Total summa av ovan</t>
  </si>
  <si>
    <t>Miljöspendanalys, miljöindikatorer - fördelningsnycklar. Upphandlingsmyndigheten, Solna.</t>
  </si>
  <si>
    <t>Miljöspendanalys, miljöindikatorer - fördelningsnyckel elektricitet. IVL Svenska Miljöinstitutet, Göteborg.</t>
  </si>
  <si>
    <t>Miljöspendanalysens fördelningsnyckel för drivmedel (version 3, 2024-01-26)</t>
  </si>
  <si>
    <t>Klimatberäkning av inköp av fordonsbränslen (version 3, 2024-01-26)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</si>
</sst>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00_-;\-* #,##0.000000_-;_-* &quot;-&quot;??_-;_-@_-"/>
    <numFmt numFmtId="169" formatCode="_-* #,##0.0000_-;\-* #,##0.0000_-;_-* &quot;-&quot;??_-;_-@_-"/>
    <numFmt numFmtId="170" formatCode="_-* #,##0.000_-;\-* #,##0.000_-;_-* &quot;-&quot;??_-;_-@_-"/>
    <numFmt numFmtId="171" formatCode="0.0000000000"/>
    <numFmt numFmtId="172" formatCode="0.000000000"/>
  </numFmts>
  <fonts count="35"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sz val="10"/>
      <color theme="1"/>
      <name val="Georgia"/>
      <family val="1"/>
    </font>
    <font>
      <b/>
      <sz val="16"/>
      <color theme="1"/>
      <name val="Calibri"/>
      <family val="2"/>
      <scheme val="minor"/>
    </font>
    <font>
      <sz val="12"/>
      <color theme="1"/>
      <name val="Calibri"/>
      <family val="2"/>
      <scheme val="minor"/>
    </font>
    <font>
      <i/>
      <sz val="11"/>
      <color theme="1"/>
      <name val="Calibri"/>
      <family val="2"/>
      <scheme val="minor"/>
    </font>
    <font>
      <b/>
      <sz val="12"/>
      <color theme="1" tint="0.34998626667073579"/>
      <name val="Calibri"/>
      <family val="2"/>
      <scheme val="minor"/>
    </font>
    <font>
      <b/>
      <sz val="12"/>
      <color theme="1"/>
      <name val="Calibri"/>
      <family val="2"/>
      <scheme val="minor"/>
    </font>
    <font>
      <b/>
      <u val="singleAccounting"/>
      <sz val="12"/>
      <name val="Calibri"/>
      <family val="2"/>
      <scheme val="minor"/>
    </font>
    <font>
      <sz val="11"/>
      <color theme="0" tint="-0.499984740745262"/>
      <name val="Calibri"/>
      <family val="2"/>
      <scheme val="minor"/>
    </font>
    <font>
      <b/>
      <sz val="11"/>
      <color rgb="FF000000"/>
      <name val="Calibri"/>
      <family val="2"/>
      <scheme val="minor"/>
    </font>
    <font>
      <sz val="11"/>
      <color theme="2" tint="-0.499984740745262"/>
      <name val="Calibri"/>
      <family val="2"/>
      <scheme val="minor"/>
    </font>
    <font>
      <sz val="10"/>
      <color theme="2" tint="-0.499984740745262"/>
      <name val="Arial"/>
      <family val="2"/>
    </font>
    <font>
      <b/>
      <sz val="16"/>
      <color indexed="8"/>
      <name val="Calibri"/>
      <family val="2"/>
      <scheme val="minor"/>
    </font>
    <font>
      <b/>
      <sz val="11"/>
      <name val="Calibri"/>
      <family val="2"/>
      <scheme val="minor"/>
    </font>
    <font>
      <vertAlign val="subscript"/>
      <sz val="12"/>
      <color theme="1"/>
      <name val="Calibri"/>
      <family val="2"/>
      <scheme val="minor"/>
    </font>
    <font>
      <sz val="11"/>
      <color rgb="FF000000"/>
      <name val="Calibri"/>
      <family val="2"/>
      <scheme val="minor"/>
    </font>
    <font>
      <vertAlign val="subscript"/>
      <sz val="11"/>
      <color rgb="FF000000"/>
      <name val="Calibri"/>
      <family val="2"/>
      <scheme val="minor"/>
    </font>
    <font>
      <b/>
      <vertAlign val="subscript"/>
      <sz val="11"/>
      <color rgb="FF000000"/>
      <name val="Calibri"/>
      <family val="2"/>
      <scheme val="minor"/>
    </font>
    <font>
      <b/>
      <sz val="20"/>
      <color indexed="8"/>
      <name val="Calibri"/>
      <family val="2"/>
      <scheme val="minor"/>
    </font>
    <font>
      <b/>
      <sz val="18"/>
      <color theme="1"/>
      <name val="Calibri"/>
      <family val="2"/>
      <scheme val="minor"/>
    </font>
    <font>
      <b/>
      <sz val="11"/>
      <color rgb="FF000000"/>
      <name val="Calibri"/>
      <scheme val="minor"/>
    </font>
    <font>
      <sz val="11"/>
      <color rgb="FF000000"/>
      <name val="Calibri"/>
      <scheme val="minor"/>
    </font>
  </fonts>
  <fills count="10">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tint="0.49998474074526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3" fillId="0" borderId="0" applyNumberFormat="0" applyFill="0" applyBorder="0" applyAlignment="0" applyProtection="0"/>
  </cellStyleXfs>
  <cellXfs count="148">
    <xf numFmtId="0" fontId="0" fillId="0" borderId="0" xfId="0"/>
    <xf numFmtId="165" fontId="9" fillId="6" borderId="4" xfId="3" applyNumberFormat="1" applyFont="1" applyFill="1" applyBorder="1"/>
    <xf numFmtId="0" fontId="2" fillId="0" borderId="0" xfId="2" applyFill="1" applyBorder="1"/>
    <xf numFmtId="0" fontId="8" fillId="3" borderId="0" xfId="3" applyFont="1" applyFill="1"/>
    <xf numFmtId="0" fontId="7" fillId="3" borderId="0" xfId="3" applyFill="1"/>
    <xf numFmtId="0" fontId="9" fillId="3" borderId="0" xfId="3" applyFont="1" applyFill="1"/>
    <xf numFmtId="0" fontId="9" fillId="3" borderId="0" xfId="3" applyFont="1" applyFill="1" applyAlignment="1">
      <alignment wrapText="1"/>
    </xf>
    <xf numFmtId="43" fontId="7" fillId="5" borderId="4" xfId="1" applyFont="1" applyFill="1" applyBorder="1"/>
    <xf numFmtId="0" fontId="7" fillId="0" borderId="0" xfId="3"/>
    <xf numFmtId="166" fontId="7" fillId="5" borderId="4" xfId="1" applyNumberFormat="1" applyFont="1" applyFill="1" applyBorder="1"/>
    <xf numFmtId="166" fontId="7" fillId="3" borderId="3" xfId="1" applyNumberFormat="1" applyFont="1" applyFill="1" applyBorder="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0" fillId="3" borderId="6" xfId="1" applyFont="1" applyFill="1" applyBorder="1"/>
    <xf numFmtId="43" fontId="0" fillId="5" borderId="0" xfId="1" applyFont="1" applyFill="1"/>
    <xf numFmtId="43" fontId="7" fillId="5" borderId="0" xfId="1" applyFont="1" applyFill="1" applyBorder="1"/>
    <xf numFmtId="165" fontId="11"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14" fillId="0" borderId="0" xfId="0" applyFont="1" applyAlignment="1">
      <alignment vertical="center"/>
    </xf>
    <xf numFmtId="43" fontId="0" fillId="3" borderId="5" xfId="1" applyFont="1" applyFill="1" applyBorder="1"/>
    <xf numFmtId="0" fontId="14" fillId="0" borderId="0" xfId="0" applyFont="1"/>
    <xf numFmtId="0" fontId="13" fillId="0" borderId="0" xfId="4"/>
    <xf numFmtId="0" fontId="17" fillId="0" borderId="7" xfId="0" applyFont="1" applyBorder="1"/>
    <xf numFmtId="0" fontId="0" fillId="0" borderId="8"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168" fontId="0" fillId="0" borderId="0" xfId="0" applyNumberFormat="1"/>
    <xf numFmtId="0" fontId="0" fillId="0" borderId="0" xfId="1" applyNumberFormat="1" applyFont="1"/>
    <xf numFmtId="0" fontId="0" fillId="0" borderId="0" xfId="1" applyNumberFormat="1" applyFont="1" applyFill="1"/>
    <xf numFmtId="0" fontId="9" fillId="5" borderId="0" xfId="3" applyFont="1" applyFill="1"/>
    <xf numFmtId="0" fontId="7" fillId="5" borderId="0" xfId="3" applyFill="1"/>
    <xf numFmtId="168" fontId="0" fillId="5" borderId="0" xfId="0" applyNumberFormat="1" applyFill="1"/>
    <xf numFmtId="0" fontId="0" fillId="5" borderId="0" xfId="1" applyNumberFormat="1" applyFont="1" applyFill="1"/>
    <xf numFmtId="0" fontId="0" fillId="3" borderId="0" xfId="0" applyFill="1"/>
    <xf numFmtId="0" fontId="18" fillId="5" borderId="0" xfId="0" applyFont="1" applyFill="1"/>
    <xf numFmtId="0" fontId="3" fillId="3" borderId="0" xfId="0" applyFont="1" applyFill="1"/>
    <xf numFmtId="0" fontId="7" fillId="5" borderId="0" xfId="3" applyFill="1" applyAlignment="1">
      <alignment horizontal="left"/>
    </xf>
    <xf numFmtId="43" fontId="7" fillId="3" borderId="4" xfId="1" applyFont="1" applyFill="1" applyBorder="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8" borderId="4" xfId="1" applyFont="1" applyFill="1" applyBorder="1"/>
    <xf numFmtId="0" fontId="7" fillId="3" borderId="0" xfId="3" applyFill="1" applyAlignment="1">
      <alignment vertical="top" wrapText="1"/>
    </xf>
    <xf numFmtId="0" fontId="0" fillId="5" borderId="0" xfId="0" applyFill="1" applyAlignment="1">
      <alignment vertical="top" wrapText="1"/>
    </xf>
    <xf numFmtId="168" fontId="0" fillId="5" borderId="0" xfId="0" applyNumberFormat="1" applyFill="1" applyAlignment="1">
      <alignment vertical="top" wrapText="1"/>
    </xf>
    <xf numFmtId="0" fontId="8" fillId="0" borderId="0" xfId="3" applyFont="1"/>
    <xf numFmtId="0" fontId="0" fillId="0" borderId="0" xfId="0" applyAlignment="1">
      <alignment horizontal="right"/>
    </xf>
    <xf numFmtId="0" fontId="0" fillId="0" borderId="0" xfId="1" applyNumberFormat="1" applyFont="1" applyFill="1" applyBorder="1"/>
    <xf numFmtId="43" fontId="9" fillId="5" borderId="4" xfId="1" applyFont="1" applyFill="1" applyBorder="1"/>
    <xf numFmtId="169" fontId="12" fillId="6" borderId="4" xfId="1" applyNumberFormat="1" applyFont="1" applyFill="1" applyBorder="1"/>
    <xf numFmtId="0" fontId="19" fillId="0" borderId="0" xfId="0" applyFont="1"/>
    <xf numFmtId="0" fontId="3" fillId="0" borderId="0" xfId="0" applyFont="1"/>
    <xf numFmtId="170" fontId="7" fillId="0" borderId="0" xfId="1" applyNumberFormat="1" applyFont="1" applyFill="1" applyBorder="1"/>
    <xf numFmtId="43" fontId="2" fillId="0" borderId="0" xfId="2" applyNumberFormat="1" applyFill="1" applyBorder="1"/>
    <xf numFmtId="43" fontId="7" fillId="4" borderId="4" xfId="1" applyFont="1" applyFill="1" applyBorder="1"/>
    <xf numFmtId="167" fontId="7" fillId="4" borderId="0" xfId="3" applyNumberFormat="1" applyFill="1"/>
    <xf numFmtId="168" fontId="10" fillId="5" borderId="2" xfId="1" applyNumberFormat="1" applyFont="1" applyFill="1" applyBorder="1" applyAlignment="1" applyProtection="1">
      <alignment horizontal="left" wrapText="1"/>
      <protection locked="0"/>
    </xf>
    <xf numFmtId="0" fontId="10" fillId="5" borderId="2" xfId="1" applyNumberFormat="1" applyFont="1" applyFill="1" applyBorder="1" applyAlignment="1" applyProtection="1">
      <alignment horizontal="left" wrapText="1"/>
      <protection locked="0"/>
    </xf>
    <xf numFmtId="168" fontId="5" fillId="5" borderId="0" xfId="0" applyNumberFormat="1" applyFont="1" applyFill="1"/>
    <xf numFmtId="0" fontId="5" fillId="5" borderId="0" xfId="1" applyNumberFormat="1" applyFont="1" applyFill="1"/>
    <xf numFmtId="168" fontId="0" fillId="5" borderId="5" xfId="0" applyNumberFormat="1" applyFill="1" applyBorder="1"/>
    <xf numFmtId="0" fontId="0" fillId="5" borderId="5" xfId="1" applyNumberFormat="1" applyFont="1" applyFill="1" applyBorder="1" applyAlignment="1">
      <alignment horizontal="center"/>
    </xf>
    <xf numFmtId="0" fontId="21" fillId="5" borderId="5" xfId="0" applyFont="1" applyFill="1" applyBorder="1"/>
    <xf numFmtId="0" fontId="21" fillId="5" borderId="5" xfId="0" applyFont="1" applyFill="1" applyBorder="1" applyAlignment="1">
      <alignment horizontal="center"/>
    </xf>
    <xf numFmtId="43" fontId="0" fillId="5" borderId="0" xfId="1" applyFont="1" applyFill="1" applyBorder="1"/>
    <xf numFmtId="169" fontId="11" fillId="5" borderId="0" xfId="1" applyNumberFormat="1" applyFont="1" applyFill="1" applyBorder="1"/>
    <xf numFmtId="168" fontId="21" fillId="5" borderId="5" xfId="0" applyNumberFormat="1" applyFont="1" applyFill="1" applyBorder="1"/>
    <xf numFmtId="0" fontId="21" fillId="5" borderId="5" xfId="1" applyNumberFormat="1" applyFont="1" applyFill="1" applyBorder="1" applyAlignment="1">
      <alignment horizontal="center"/>
    </xf>
    <xf numFmtId="43" fontId="0" fillId="5" borderId="10" xfId="1" applyFont="1" applyFill="1" applyBorder="1"/>
    <xf numFmtId="43" fontId="0" fillId="5" borderId="9" xfId="1" applyFont="1" applyFill="1" applyBorder="1"/>
    <xf numFmtId="43" fontId="7" fillId="5" borderId="9" xfId="1" applyFont="1" applyFill="1" applyBorder="1"/>
    <xf numFmtId="165" fontId="11" fillId="5" borderId="9" xfId="1" applyNumberFormat="1" applyFont="1" applyFill="1" applyBorder="1"/>
    <xf numFmtId="43" fontId="7" fillId="5" borderId="11" xfId="1" applyFont="1" applyFill="1" applyBorder="1"/>
    <xf numFmtId="169" fontId="11" fillId="5" borderId="11" xfId="1" applyNumberFormat="1" applyFont="1" applyFill="1" applyBorder="1"/>
    <xf numFmtId="167" fontId="7" fillId="5" borderId="0" xfId="3" applyNumberFormat="1" applyFill="1"/>
    <xf numFmtId="169" fontId="7" fillId="5" borderId="5" xfId="1" applyNumberFormat="1" applyFont="1" applyFill="1" applyBorder="1"/>
    <xf numFmtId="171" fontId="6" fillId="5" borderId="5" xfId="0" applyNumberFormat="1" applyFont="1" applyFill="1" applyBorder="1"/>
    <xf numFmtId="0" fontId="6" fillId="5" borderId="5" xfId="0" applyFont="1" applyFill="1" applyBorder="1" applyAlignment="1">
      <alignment horizontal="left" vertical="top"/>
    </xf>
    <xf numFmtId="172" fontId="6" fillId="5" borderId="5" xfId="0" applyNumberFormat="1" applyFont="1" applyFill="1" applyBorder="1"/>
    <xf numFmtId="0" fontId="23" fillId="5" borderId="5" xfId="0" applyFont="1" applyFill="1" applyBorder="1"/>
    <xf numFmtId="0" fontId="24" fillId="5" borderId="5" xfId="0" applyFont="1" applyFill="1" applyBorder="1"/>
    <xf numFmtId="0" fontId="0" fillId="5" borderId="5" xfId="0" applyFill="1" applyBorder="1" applyAlignment="1">
      <alignment horizontal="right"/>
    </xf>
    <xf numFmtId="0" fontId="21" fillId="5" borderId="5" xfId="0" applyFont="1" applyFill="1" applyBorder="1" applyAlignment="1">
      <alignment horizontal="right"/>
    </xf>
    <xf numFmtId="0" fontId="6" fillId="5" borderId="5" xfId="0" applyFont="1" applyFill="1" applyBorder="1" applyAlignment="1">
      <alignment horizontal="right"/>
    </xf>
    <xf numFmtId="168" fontId="0" fillId="9" borderId="5" xfId="0" applyNumberFormat="1" applyFill="1" applyBorder="1"/>
    <xf numFmtId="0" fontId="3" fillId="9" borderId="5" xfId="1" applyNumberFormat="1" applyFont="1" applyFill="1" applyBorder="1" applyAlignment="1">
      <alignment horizontal="center"/>
    </xf>
    <xf numFmtId="0" fontId="0" fillId="9" borderId="5" xfId="0" applyFill="1" applyBorder="1" applyAlignment="1">
      <alignment horizontal="right"/>
    </xf>
    <xf numFmtId="0" fontId="0" fillId="5" borderId="5" xfId="1" applyNumberFormat="1" applyFont="1" applyFill="1" applyBorder="1" applyAlignment="1">
      <alignment horizontal="center" wrapText="1"/>
    </xf>
    <xf numFmtId="0" fontId="6" fillId="5" borderId="5" xfId="0" applyFont="1" applyFill="1" applyBorder="1" applyAlignment="1">
      <alignment horizontal="left" vertical="top" wrapText="1"/>
    </xf>
    <xf numFmtId="0" fontId="6" fillId="5" borderId="5" xfId="0" applyFont="1" applyFill="1" applyBorder="1" applyAlignment="1">
      <alignment wrapText="1"/>
    </xf>
    <xf numFmtId="0" fontId="1" fillId="5" borderId="5" xfId="1" applyNumberFormat="1" applyFont="1" applyFill="1" applyBorder="1" applyAlignment="1">
      <alignment horizontal="left" wrapText="1"/>
    </xf>
    <xf numFmtId="169" fontId="11" fillId="5" borderId="5" xfId="1" applyNumberFormat="1" applyFont="1" applyFill="1" applyBorder="1"/>
    <xf numFmtId="43" fontId="0" fillId="5" borderId="12" xfId="1" applyFont="1" applyFill="1" applyBorder="1"/>
    <xf numFmtId="43" fontId="7" fillId="5" borderId="12" xfId="1" applyFont="1" applyFill="1" applyBorder="1"/>
    <xf numFmtId="169" fontId="11" fillId="5" borderId="12" xfId="1" applyNumberFormat="1" applyFont="1" applyFill="1" applyBorder="1"/>
    <xf numFmtId="169" fontId="0" fillId="5" borderId="0" xfId="1" applyNumberFormat="1" applyFont="1" applyFill="1" applyBorder="1"/>
    <xf numFmtId="43" fontId="0" fillId="9" borderId="5" xfId="1" applyFont="1" applyFill="1" applyBorder="1"/>
    <xf numFmtId="167" fontId="7" fillId="3" borderId="0" xfId="3" applyNumberFormat="1" applyFill="1"/>
    <xf numFmtId="0" fontId="10" fillId="3" borderId="2" xfId="1" quotePrefix="1" applyNumberFormat="1" applyFont="1" applyFill="1" applyBorder="1" applyAlignment="1" applyProtection="1">
      <alignment horizontal="left" wrapText="1"/>
      <protection locked="0"/>
    </xf>
    <xf numFmtId="0" fontId="25" fillId="3" borderId="0" xfId="3" applyFont="1" applyFill="1"/>
    <xf numFmtId="0" fontId="26" fillId="5" borderId="0" xfId="0" applyFont="1" applyFill="1"/>
    <xf numFmtId="0" fontId="17" fillId="0" borderId="13" xfId="0" applyFont="1" applyBorder="1"/>
    <xf numFmtId="0" fontId="0" fillId="0" borderId="12" xfId="0" applyBorder="1"/>
    <xf numFmtId="0" fontId="0" fillId="0" borderId="10" xfId="0" applyBorder="1"/>
    <xf numFmtId="0" fontId="0" fillId="0" borderId="9" xfId="0" applyBorder="1"/>
    <xf numFmtId="0" fontId="0" fillId="0" borderId="0" xfId="1" applyNumberFormat="1" applyFont="1" applyAlignment="1">
      <alignment horizontal="center"/>
    </xf>
    <xf numFmtId="0" fontId="0" fillId="0" borderId="0" xfId="1" applyNumberFormat="1" applyFont="1" applyFill="1" applyAlignment="1">
      <alignment horizontal="center"/>
    </xf>
    <xf numFmtId="0" fontId="0" fillId="5" borderId="0" xfId="1" applyNumberFormat="1" applyFont="1" applyFill="1" applyAlignment="1">
      <alignment horizontal="center"/>
    </xf>
    <xf numFmtId="0" fontId="0" fillId="0" borderId="0" xfId="1" applyNumberFormat="1" applyFont="1" applyFill="1" applyBorder="1" applyAlignment="1">
      <alignment horizontal="center"/>
    </xf>
    <xf numFmtId="0" fontId="10" fillId="5" borderId="2" xfId="1" applyNumberFormat="1" applyFont="1" applyFill="1" applyBorder="1" applyAlignment="1" applyProtection="1">
      <alignment horizontal="center" wrapText="1"/>
      <protection locked="0"/>
    </xf>
    <xf numFmtId="0" fontId="5" fillId="5" borderId="0" xfId="1" applyNumberFormat="1" applyFont="1" applyFill="1" applyAlignment="1">
      <alignment horizontal="center"/>
    </xf>
    <xf numFmtId="0" fontId="6" fillId="5" borderId="5" xfId="0" applyFont="1"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13" fillId="0" borderId="0" xfId="4" applyBorder="1"/>
    <xf numFmtId="0" fontId="17" fillId="0" borderId="0" xfId="0" applyFont="1"/>
    <xf numFmtId="0" fontId="3" fillId="5" borderId="0" xfId="1" applyNumberFormat="1" applyFont="1" applyFill="1" applyBorder="1" applyAlignment="1">
      <alignment horizontal="left"/>
    </xf>
    <xf numFmtId="0" fontId="3" fillId="5" borderId="0" xfId="1" applyNumberFormat="1" applyFont="1" applyFill="1" applyBorder="1" applyAlignment="1">
      <alignment horizontal="left" wrapText="1"/>
    </xf>
    <xf numFmtId="0" fontId="31" fillId="0" borderId="0" xfId="3" applyFont="1" applyAlignment="1">
      <alignment horizontal="left"/>
    </xf>
    <xf numFmtId="0" fontId="7" fillId="0" borderId="0" xfId="3" applyAlignment="1">
      <alignment horizontal="left"/>
    </xf>
    <xf numFmtId="0" fontId="3" fillId="0" borderId="0" xfId="0" quotePrefix="1" applyFont="1"/>
    <xf numFmtId="0" fontId="32" fillId="0" borderId="0" xfId="0" applyFont="1"/>
    <xf numFmtId="0" fontId="34" fillId="0" borderId="0" xfId="0" applyFont="1"/>
    <xf numFmtId="0" fontId="7" fillId="5" borderId="0" xfId="3" applyFill="1" applyAlignment="1">
      <alignment vertical="top" wrapText="1"/>
    </xf>
    <xf numFmtId="0" fontId="1" fillId="5" borderId="0" xfId="0" applyFont="1" applyFill="1" applyAlignment="1">
      <alignment vertical="top" wrapText="1"/>
    </xf>
    <xf numFmtId="0" fontId="0" fillId="5" borderId="0" xfId="0" applyFill="1" applyAlignment="1">
      <alignment vertical="top" wrapText="1"/>
    </xf>
    <xf numFmtId="0" fontId="9" fillId="3" borderId="0" xfId="3" applyFont="1" applyFill="1" applyAlignment="1">
      <alignment wrapText="1"/>
    </xf>
    <xf numFmtId="0" fontId="3" fillId="0" borderId="0" xfId="0" applyFont="1" applyAlignment="1">
      <alignment wrapText="1"/>
    </xf>
    <xf numFmtId="0" fontId="3" fillId="0" borderId="2" xfId="0" applyFont="1" applyBorder="1" applyAlignment="1">
      <alignment wrapText="1"/>
    </xf>
    <xf numFmtId="14" fontId="0" fillId="0" borderId="8" xfId="0" applyNumberFormat="1" applyBorder="1"/>
    <xf numFmtId="14" fontId="0" fillId="0" borderId="12" xfId="0" applyNumberFormat="1" applyBorder="1"/>
    <xf numFmtId="0" fontId="28" fillId="0" borderId="9" xfId="0" applyFont="1" applyBorder="1"/>
  </cellXfs>
  <cellStyles count="5">
    <cellStyle name="Hyperlänk" xfId="4" builtinId="8"/>
    <cellStyle name="Indata" xfId="2" builtinId="20"/>
    <cellStyle name="Normal" xfId="0" builtinId="0"/>
    <cellStyle name="Normal 3" xfId="3" xr:uid="{B8A3B547-3D0D-4815-9908-B72344BF02C0}"/>
    <cellStyle name="Tusental" xfId="1"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C91B-FA72-4B1A-81DB-7F573D575D5A}">
  <dimension ref="A1:N31"/>
  <sheetViews>
    <sheetView workbookViewId="0">
      <selection activeCell="A2" sqref="A2"/>
    </sheetView>
  </sheetViews>
  <sheetFormatPr defaultRowHeight="14.5" x14ac:dyDescent="0.35"/>
  <cols>
    <col min="2" max="2" width="15.7265625" customWidth="1"/>
    <col min="3" max="3" width="10.81640625" bestFit="1" customWidth="1"/>
  </cols>
  <sheetData>
    <row r="1" spans="1:14" ht="21" x14ac:dyDescent="0.5">
      <c r="A1" s="28" t="s">
        <v>0</v>
      </c>
    </row>
    <row r="3" spans="1:14" ht="21" x14ac:dyDescent="0.5">
      <c r="B3" s="28" t="s">
        <v>1</v>
      </c>
    </row>
    <row r="4" spans="1:14" x14ac:dyDescent="0.35">
      <c r="B4" t="s">
        <v>2</v>
      </c>
    </row>
    <row r="5" spans="1:14" x14ac:dyDescent="0.35">
      <c r="B5" t="s">
        <v>3</v>
      </c>
    </row>
    <row r="6" spans="1:14" x14ac:dyDescent="0.35">
      <c r="B6" t="s">
        <v>4</v>
      </c>
    </row>
    <row r="7" spans="1:14" x14ac:dyDescent="0.35">
      <c r="B7" t="s">
        <v>5</v>
      </c>
    </row>
    <row r="9" spans="1:14" ht="21" x14ac:dyDescent="0.5">
      <c r="B9" s="28" t="s">
        <v>6</v>
      </c>
    </row>
    <row r="10" spans="1:14" x14ac:dyDescent="0.35">
      <c r="B10" t="s">
        <v>7</v>
      </c>
      <c r="D10" s="33" t="s">
        <v>8</v>
      </c>
    </row>
    <row r="11" spans="1:14" x14ac:dyDescent="0.35">
      <c r="D11" t="s">
        <v>9</v>
      </c>
    </row>
    <row r="13" spans="1:14" ht="21" x14ac:dyDescent="0.5">
      <c r="B13" s="28" t="s">
        <v>10</v>
      </c>
    </row>
    <row r="14" spans="1:14" x14ac:dyDescent="0.35">
      <c r="B14" s="34" t="s">
        <v>11</v>
      </c>
      <c r="C14" s="35" t="s">
        <v>12</v>
      </c>
      <c r="D14" s="35" t="s">
        <v>13</v>
      </c>
      <c r="E14" s="35"/>
      <c r="F14" s="35"/>
      <c r="G14" s="35"/>
      <c r="H14" s="35"/>
      <c r="I14" s="35"/>
      <c r="J14" s="35"/>
      <c r="K14" s="35"/>
      <c r="L14" s="35"/>
      <c r="M14" s="35"/>
      <c r="N14" s="35"/>
    </row>
    <row r="15" spans="1:14" x14ac:dyDescent="0.35">
      <c r="B15" s="113" t="s">
        <v>14</v>
      </c>
      <c r="C15" s="114" t="s">
        <v>12</v>
      </c>
      <c r="D15" s="114" t="s">
        <v>15</v>
      </c>
      <c r="E15" s="114"/>
      <c r="F15" s="114"/>
      <c r="G15" s="114"/>
      <c r="H15" s="114"/>
      <c r="I15" s="114"/>
      <c r="J15" s="114"/>
      <c r="K15" s="114"/>
      <c r="L15" s="114"/>
      <c r="M15" s="114"/>
      <c r="N15" s="114"/>
    </row>
    <row r="16" spans="1:14" x14ac:dyDescent="0.35">
      <c r="B16" s="115" t="s">
        <v>16</v>
      </c>
      <c r="C16" s="116"/>
      <c r="D16" s="116" t="s">
        <v>17</v>
      </c>
      <c r="E16" s="116"/>
      <c r="F16" s="116"/>
      <c r="G16" s="116"/>
      <c r="H16" s="116"/>
      <c r="I16" s="116"/>
      <c r="J16" s="116"/>
      <c r="K16" s="116"/>
      <c r="L16" s="116"/>
      <c r="M16" s="116"/>
      <c r="N16" s="116"/>
    </row>
    <row r="17" spans="2:14" x14ac:dyDescent="0.35">
      <c r="B17" s="113" t="s">
        <v>18</v>
      </c>
      <c r="C17" s="114" t="s">
        <v>19</v>
      </c>
      <c r="D17" s="114" t="s">
        <v>20</v>
      </c>
      <c r="E17" s="114"/>
      <c r="F17" s="114"/>
      <c r="G17" s="114"/>
      <c r="H17" s="114"/>
      <c r="I17" s="114"/>
      <c r="J17" s="114"/>
      <c r="K17" s="114"/>
      <c r="L17" s="114"/>
      <c r="M17" s="114"/>
      <c r="N17" s="114"/>
    </row>
    <row r="18" spans="2:14" x14ac:dyDescent="0.35">
      <c r="B18" s="115" t="s">
        <v>16</v>
      </c>
      <c r="C18" s="116"/>
      <c r="D18" s="116" t="s">
        <v>21</v>
      </c>
      <c r="E18" s="116"/>
      <c r="F18" s="116"/>
      <c r="G18" s="116"/>
      <c r="H18" s="116"/>
      <c r="I18" s="116"/>
      <c r="J18" s="116"/>
      <c r="K18" s="116"/>
      <c r="L18" s="116"/>
      <c r="M18" s="116"/>
      <c r="N18" s="116"/>
    </row>
    <row r="20" spans="2:14" ht="21" x14ac:dyDescent="0.5">
      <c r="B20" s="28" t="s">
        <v>22</v>
      </c>
    </row>
    <row r="21" spans="2:14" ht="16.899999999999999" customHeight="1" x14ac:dyDescent="0.35">
      <c r="B21" t="s">
        <v>23</v>
      </c>
      <c r="C21">
        <v>77</v>
      </c>
      <c r="D21" t="s">
        <v>24</v>
      </c>
    </row>
    <row r="22" spans="2:14" x14ac:dyDescent="0.35">
      <c r="B22" t="s">
        <v>23</v>
      </c>
      <c r="C22">
        <v>335</v>
      </c>
      <c r="D22" t="s">
        <v>25</v>
      </c>
    </row>
    <row r="23" spans="2:14" x14ac:dyDescent="0.35">
      <c r="B23" t="s">
        <v>23</v>
      </c>
      <c r="C23">
        <v>336</v>
      </c>
      <c r="D23" t="s">
        <v>26</v>
      </c>
    </row>
    <row r="24" spans="2:14" x14ac:dyDescent="0.35">
      <c r="B24" t="s">
        <v>23</v>
      </c>
      <c r="C24">
        <v>343</v>
      </c>
      <c r="D24" t="s">
        <v>27</v>
      </c>
    </row>
    <row r="25" spans="2:14" x14ac:dyDescent="0.35">
      <c r="B25" t="s">
        <v>23</v>
      </c>
      <c r="C25">
        <v>344</v>
      </c>
      <c r="D25" t="s">
        <v>28</v>
      </c>
    </row>
    <row r="26" spans="2:14" x14ac:dyDescent="0.35">
      <c r="B26" t="s">
        <v>23</v>
      </c>
      <c r="C26">
        <v>394</v>
      </c>
      <c r="D26" t="s">
        <v>29</v>
      </c>
    </row>
    <row r="27" spans="2:14" x14ac:dyDescent="0.35">
      <c r="B27" t="s">
        <v>23</v>
      </c>
      <c r="C27">
        <v>395</v>
      </c>
      <c r="D27" t="s">
        <v>30</v>
      </c>
    </row>
    <row r="28" spans="2:14" x14ac:dyDescent="0.35">
      <c r="B28" t="s">
        <v>23</v>
      </c>
      <c r="C28">
        <v>454</v>
      </c>
      <c r="D28" t="s">
        <v>31</v>
      </c>
    </row>
    <row r="30" spans="2:14" ht="21" x14ac:dyDescent="0.5">
      <c r="B30" s="28" t="s">
        <v>32</v>
      </c>
      <c r="E30" t="s">
        <v>33</v>
      </c>
    </row>
    <row r="31" spans="2:14" x14ac:dyDescent="0.35">
      <c r="B31" t="s">
        <v>34</v>
      </c>
    </row>
  </sheetData>
  <sheetProtection algorithmName="SHA-512" hashValue="0b86Gn7Vf4wJ2ArqJoWv6EZ51nYkrsg4RPEDMVFVuN3Nk2T6BiagCPtkvFoQzs9WKVbyVo+h9MddzmHYWvsO+A==" saltValue="o+v+XJLB3Zs57rXOHI9g4g==" spinCount="100000" sheet="1" objects="1" scenarios="1"/>
  <hyperlinks>
    <hyperlink ref="D10" r:id="rId1" xr:uid="{CBD2BCF0-64CC-4C90-8629-2A0CDDE135EA}"/>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7C35-4A90-42CF-8C8B-A338B463E649}">
  <dimension ref="A1:N23"/>
  <sheetViews>
    <sheetView tabSelected="1" workbookViewId="0"/>
  </sheetViews>
  <sheetFormatPr defaultRowHeight="14.5" x14ac:dyDescent="0.35"/>
  <cols>
    <col min="2" max="2" width="15.7265625" customWidth="1"/>
    <col min="3" max="3" width="10.81640625" bestFit="1" customWidth="1"/>
  </cols>
  <sheetData>
    <row r="1" spans="1:14" ht="21" x14ac:dyDescent="0.5">
      <c r="A1" s="28" t="s">
        <v>194</v>
      </c>
    </row>
    <row r="4" spans="1:14" ht="21" x14ac:dyDescent="0.5">
      <c r="B4" s="28" t="s">
        <v>6</v>
      </c>
    </row>
    <row r="5" spans="1:14" x14ac:dyDescent="0.35">
      <c r="B5" t="s">
        <v>7</v>
      </c>
      <c r="D5" s="33" t="s">
        <v>8</v>
      </c>
    </row>
    <row r="6" spans="1:14" x14ac:dyDescent="0.35">
      <c r="D6" t="s">
        <v>9</v>
      </c>
    </row>
    <row r="8" spans="1:14" ht="21" x14ac:dyDescent="0.5">
      <c r="B8" s="28" t="s">
        <v>10</v>
      </c>
    </row>
    <row r="9" spans="1:14" x14ac:dyDescent="0.35">
      <c r="B9" s="34" t="s">
        <v>11</v>
      </c>
      <c r="C9" s="145">
        <v>44609</v>
      </c>
      <c r="D9" s="35" t="s">
        <v>192</v>
      </c>
      <c r="E9" s="35"/>
      <c r="F9" s="35"/>
      <c r="G9" s="35"/>
      <c r="H9" s="35"/>
      <c r="I9" s="35"/>
      <c r="J9" s="35"/>
      <c r="K9" s="35"/>
      <c r="L9" s="35"/>
      <c r="M9" s="35"/>
      <c r="N9" s="35"/>
    </row>
    <row r="10" spans="1:14" x14ac:dyDescent="0.35">
      <c r="B10" s="113" t="s">
        <v>14</v>
      </c>
      <c r="C10" s="146">
        <v>44622</v>
      </c>
      <c r="D10" s="114" t="s">
        <v>192</v>
      </c>
      <c r="E10" s="114"/>
      <c r="F10" s="114"/>
      <c r="G10" s="114"/>
      <c r="H10" s="114"/>
      <c r="I10" s="114"/>
      <c r="J10" s="114"/>
      <c r="K10" s="114"/>
      <c r="L10" s="114"/>
      <c r="M10" s="114"/>
      <c r="N10" s="114"/>
    </row>
    <row r="11" spans="1:14" x14ac:dyDescent="0.35">
      <c r="B11" s="115" t="s">
        <v>16</v>
      </c>
      <c r="C11" s="116"/>
      <c r="D11" s="116" t="s">
        <v>17</v>
      </c>
      <c r="E11" s="116"/>
      <c r="F11" s="116"/>
      <c r="G11" s="116"/>
      <c r="H11" s="116"/>
      <c r="I11" s="116"/>
      <c r="J11" s="116"/>
      <c r="K11" s="116"/>
      <c r="L11" s="116"/>
      <c r="M11" s="116"/>
      <c r="N11" s="116"/>
    </row>
    <row r="12" spans="1:14" x14ac:dyDescent="0.35">
      <c r="B12" s="113" t="s">
        <v>18</v>
      </c>
      <c r="C12" s="146">
        <v>45317</v>
      </c>
      <c r="D12" s="114" t="s">
        <v>193</v>
      </c>
      <c r="E12" s="114"/>
      <c r="F12" s="114"/>
      <c r="G12" s="114"/>
      <c r="H12" s="114"/>
      <c r="I12" s="114"/>
      <c r="J12" s="114"/>
      <c r="K12" s="114"/>
      <c r="L12" s="114"/>
      <c r="M12" s="114"/>
      <c r="N12" s="114"/>
    </row>
    <row r="13" spans="1:14" x14ac:dyDescent="0.35">
      <c r="B13" s="115" t="s">
        <v>16</v>
      </c>
      <c r="C13" s="116"/>
      <c r="D13" s="147" t="s">
        <v>21</v>
      </c>
      <c r="E13" s="116"/>
      <c r="F13" s="116"/>
      <c r="G13" s="116"/>
      <c r="H13" s="116"/>
      <c r="I13" s="116"/>
      <c r="J13" s="116"/>
      <c r="K13" s="116"/>
      <c r="L13" s="116"/>
      <c r="M13" s="116"/>
      <c r="N13" s="116"/>
    </row>
    <row r="15" spans="1:14" ht="21" x14ac:dyDescent="0.5">
      <c r="B15" s="28" t="s">
        <v>22</v>
      </c>
    </row>
    <row r="16" spans="1:14" ht="16.899999999999999" customHeight="1" x14ac:dyDescent="0.35">
      <c r="B16" t="s">
        <v>23</v>
      </c>
      <c r="C16">
        <v>77</v>
      </c>
      <c r="D16" t="s">
        <v>24</v>
      </c>
    </row>
    <row r="17" spans="2:4" x14ac:dyDescent="0.35">
      <c r="B17" t="s">
        <v>23</v>
      </c>
      <c r="C17">
        <v>335</v>
      </c>
      <c r="D17" t="s">
        <v>25</v>
      </c>
    </row>
    <row r="18" spans="2:4" x14ac:dyDescent="0.35">
      <c r="B18" t="s">
        <v>23</v>
      </c>
      <c r="C18">
        <v>336</v>
      </c>
      <c r="D18" t="s">
        <v>26</v>
      </c>
    </row>
    <row r="19" spans="2:4" x14ac:dyDescent="0.35">
      <c r="B19" t="s">
        <v>23</v>
      </c>
      <c r="C19">
        <v>343</v>
      </c>
      <c r="D19" t="s">
        <v>27</v>
      </c>
    </row>
    <row r="20" spans="2:4" x14ac:dyDescent="0.35">
      <c r="B20" t="s">
        <v>23</v>
      </c>
      <c r="C20">
        <v>344</v>
      </c>
      <c r="D20" t="s">
        <v>28</v>
      </c>
    </row>
    <row r="21" spans="2:4" x14ac:dyDescent="0.35">
      <c r="B21" t="s">
        <v>23</v>
      </c>
      <c r="C21">
        <v>394</v>
      </c>
      <c r="D21" t="s">
        <v>29</v>
      </c>
    </row>
    <row r="22" spans="2:4" x14ac:dyDescent="0.35">
      <c r="B22" t="s">
        <v>23</v>
      </c>
      <c r="C22">
        <v>395</v>
      </c>
      <c r="D22" t="s">
        <v>30</v>
      </c>
    </row>
    <row r="23" spans="2:4" x14ac:dyDescent="0.35">
      <c r="B23" t="s">
        <v>23</v>
      </c>
      <c r="C23">
        <v>454</v>
      </c>
      <c r="D23" t="s">
        <v>31</v>
      </c>
    </row>
  </sheetData>
  <hyperlinks>
    <hyperlink ref="D5" r:id="rId1" xr:uid="{2271A760-E4AE-405F-B2A0-443E115A7449}"/>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4858-AD49-45A1-B768-EFF41AD29EC6}">
  <dimension ref="A1:K55"/>
  <sheetViews>
    <sheetView workbookViewId="0">
      <selection activeCell="E5" sqref="E5"/>
    </sheetView>
  </sheetViews>
  <sheetFormatPr defaultRowHeight="14.5" x14ac:dyDescent="0.35"/>
  <cols>
    <col min="2" max="2" width="28.7265625" customWidth="1"/>
    <col min="3" max="3" width="12.7265625" customWidth="1"/>
    <col min="4" max="4" width="11.81640625" bestFit="1" customWidth="1"/>
  </cols>
  <sheetData>
    <row r="1" spans="1:11" ht="23.5" x14ac:dyDescent="0.55000000000000004">
      <c r="A1" s="137" t="s">
        <v>194</v>
      </c>
    </row>
    <row r="3" spans="1:11" ht="21" x14ac:dyDescent="0.5">
      <c r="B3" s="28" t="s">
        <v>35</v>
      </c>
    </row>
    <row r="4" spans="1:11" ht="15.5" x14ac:dyDescent="0.35">
      <c r="B4" s="29" t="s">
        <v>36</v>
      </c>
    </row>
    <row r="5" spans="1:11" ht="15.5" x14ac:dyDescent="0.35">
      <c r="B5" s="29" t="s">
        <v>37</v>
      </c>
    </row>
    <row r="6" spans="1:11" ht="15.5" x14ac:dyDescent="0.35">
      <c r="B6" s="29" t="s">
        <v>38</v>
      </c>
    </row>
    <row r="7" spans="1:11" ht="15.5" x14ac:dyDescent="0.35">
      <c r="B7" s="29" t="s">
        <v>39</v>
      </c>
    </row>
    <row r="8" spans="1:11" ht="15.5" x14ac:dyDescent="0.35">
      <c r="B8" s="29" t="s">
        <v>40</v>
      </c>
    </row>
    <row r="9" spans="1:11" ht="15.5" x14ac:dyDescent="0.35">
      <c r="B9" s="29" t="s">
        <v>41</v>
      </c>
    </row>
    <row r="10" spans="1:11" ht="17.5" x14ac:dyDescent="0.45">
      <c r="B10" s="29" t="s">
        <v>42</v>
      </c>
    </row>
    <row r="11" spans="1:11" ht="15.5" x14ac:dyDescent="0.35">
      <c r="B11" s="29" t="s">
        <v>43</v>
      </c>
    </row>
    <row r="12" spans="1:11" ht="15.5" x14ac:dyDescent="0.35">
      <c r="B12" s="29" t="s">
        <v>44</v>
      </c>
    </row>
    <row r="13" spans="1:11" ht="15.5" x14ac:dyDescent="0.35">
      <c r="B13" s="29"/>
    </row>
    <row r="14" spans="1:11" ht="21" x14ac:dyDescent="0.5">
      <c r="A14" t="s">
        <v>33</v>
      </c>
      <c r="B14" s="28" t="s">
        <v>45</v>
      </c>
      <c r="J14" s="30" t="s">
        <v>33</v>
      </c>
      <c r="K14" s="32"/>
    </row>
    <row r="15" spans="1:11" ht="15.5" x14ac:dyDescent="0.35">
      <c r="A15" s="29"/>
      <c r="B15" s="29" t="s">
        <v>46</v>
      </c>
      <c r="J15" s="30"/>
      <c r="K15" s="30"/>
    </row>
    <row r="16" spans="1:11" ht="15.5" x14ac:dyDescent="0.35">
      <c r="A16" s="29"/>
      <c r="B16" s="29" t="s">
        <v>47</v>
      </c>
      <c r="K16" s="30"/>
    </row>
    <row r="17" spans="1:4" ht="15.5" x14ac:dyDescent="0.35">
      <c r="B17" s="29" t="s">
        <v>48</v>
      </c>
    </row>
    <row r="18" spans="1:4" ht="15.5" x14ac:dyDescent="0.35">
      <c r="B18" s="29" t="s">
        <v>49</v>
      </c>
    </row>
    <row r="19" spans="1:4" ht="15.5" x14ac:dyDescent="0.35">
      <c r="B19" s="29" t="s">
        <v>50</v>
      </c>
    </row>
    <row r="20" spans="1:4" ht="15.5" x14ac:dyDescent="0.35">
      <c r="B20" s="29"/>
    </row>
    <row r="21" spans="1:4" ht="21" x14ac:dyDescent="0.5">
      <c r="B21" s="28" t="s">
        <v>51</v>
      </c>
    </row>
    <row r="22" spans="1:4" ht="15.5" x14ac:dyDescent="0.35">
      <c r="B22" s="29" t="s">
        <v>52</v>
      </c>
    </row>
    <row r="23" spans="1:4" ht="15.5" x14ac:dyDescent="0.35">
      <c r="B23" s="29" t="s">
        <v>53</v>
      </c>
    </row>
    <row r="24" spans="1:4" ht="15.5" x14ac:dyDescent="0.35">
      <c r="B24" s="29" t="s">
        <v>54</v>
      </c>
    </row>
    <row r="25" spans="1:4" ht="15.5" x14ac:dyDescent="0.35">
      <c r="B25" s="29" t="s">
        <v>55</v>
      </c>
    </row>
    <row r="26" spans="1:4" ht="15.5" x14ac:dyDescent="0.35">
      <c r="B26" s="29" t="s">
        <v>56</v>
      </c>
    </row>
    <row r="27" spans="1:4" ht="15.5" x14ac:dyDescent="0.35">
      <c r="B27" s="29" t="s">
        <v>57</v>
      </c>
    </row>
    <row r="28" spans="1:4" ht="15.5" x14ac:dyDescent="0.35">
      <c r="A28" t="s">
        <v>33</v>
      </c>
      <c r="B28" s="29"/>
    </row>
    <row r="29" spans="1:4" ht="15.5" x14ac:dyDescent="0.35">
      <c r="B29" s="62" t="s">
        <v>58</v>
      </c>
    </row>
    <row r="30" spans="1:4" ht="16" thickBot="1" x14ac:dyDescent="0.4">
      <c r="B30" s="62" t="s">
        <v>59</v>
      </c>
    </row>
    <row r="31" spans="1:4" x14ac:dyDescent="0.35">
      <c r="B31" s="124" t="s">
        <v>60</v>
      </c>
      <c r="C31" s="126" t="s">
        <v>61</v>
      </c>
      <c r="D31" s="127" t="s">
        <v>62</v>
      </c>
    </row>
    <row r="32" spans="1:4" ht="15" thickBot="1" x14ac:dyDescent="0.4">
      <c r="B32" s="125" t="s">
        <v>63</v>
      </c>
      <c r="C32" s="128">
        <v>140.69999999999999</v>
      </c>
      <c r="D32" s="129">
        <v>157.4</v>
      </c>
    </row>
    <row r="33" spans="2:2" x14ac:dyDescent="0.35">
      <c r="B33" t="s">
        <v>64</v>
      </c>
    </row>
    <row r="34" spans="2:2" x14ac:dyDescent="0.35">
      <c r="B34" t="s">
        <v>65</v>
      </c>
    </row>
    <row r="35" spans="2:2" x14ac:dyDescent="0.35">
      <c r="B35" t="s">
        <v>66</v>
      </c>
    </row>
    <row r="36" spans="2:2" x14ac:dyDescent="0.35">
      <c r="B36" s="138" t="s">
        <v>67</v>
      </c>
    </row>
    <row r="38" spans="2:2" ht="21" x14ac:dyDescent="0.5">
      <c r="B38" s="28" t="s">
        <v>68</v>
      </c>
    </row>
    <row r="39" spans="2:2" ht="15.5" x14ac:dyDescent="0.35">
      <c r="B39" s="29" t="s">
        <v>69</v>
      </c>
    </row>
    <row r="40" spans="2:2" ht="15.5" x14ac:dyDescent="0.35">
      <c r="B40" s="29" t="s">
        <v>70</v>
      </c>
    </row>
    <row r="41" spans="2:2" ht="15.5" x14ac:dyDescent="0.35">
      <c r="B41" s="29" t="s">
        <v>71</v>
      </c>
    </row>
    <row r="42" spans="2:2" ht="15.5" x14ac:dyDescent="0.35">
      <c r="B42" s="29" t="s">
        <v>72</v>
      </c>
    </row>
    <row r="43" spans="2:2" ht="15.5" x14ac:dyDescent="0.35">
      <c r="B43" s="29" t="s">
        <v>73</v>
      </c>
    </row>
    <row r="45" spans="2:2" ht="21" x14ac:dyDescent="0.5">
      <c r="B45" s="28" t="s">
        <v>74</v>
      </c>
    </row>
    <row r="46" spans="2:2" ht="15.5" x14ac:dyDescent="0.35">
      <c r="B46" s="29" t="s">
        <v>75</v>
      </c>
    </row>
    <row r="47" spans="2:2" ht="15.5" x14ac:dyDescent="0.35">
      <c r="B47" s="29" t="s">
        <v>76</v>
      </c>
    </row>
    <row r="48" spans="2:2" ht="15.5" x14ac:dyDescent="0.35">
      <c r="B48" s="29" t="s">
        <v>77</v>
      </c>
    </row>
    <row r="49" spans="2:4" ht="15.5" x14ac:dyDescent="0.35">
      <c r="B49" s="29" t="s">
        <v>78</v>
      </c>
    </row>
    <row r="50" spans="2:4" ht="15.5" x14ac:dyDescent="0.35">
      <c r="B50" s="29" t="s">
        <v>79</v>
      </c>
      <c r="D50" s="130"/>
    </row>
    <row r="51" spans="2:4" x14ac:dyDescent="0.35">
      <c r="B51" s="136" t="s">
        <v>80</v>
      </c>
    </row>
    <row r="53" spans="2:4" ht="21" x14ac:dyDescent="0.5">
      <c r="B53" s="28"/>
    </row>
    <row r="54" spans="2:4" x14ac:dyDescent="0.35">
      <c r="B54" s="131"/>
    </row>
    <row r="55" spans="2:4" x14ac:dyDescent="0.35">
      <c r="B55" s="131"/>
      <c r="C55" s="131"/>
      <c r="D55" s="131"/>
    </row>
  </sheetData>
  <pageMargins left="0.70866141732283472" right="0.70866141732283472" top="0.74803149606299213" bottom="0.74803149606299213" header="0.31496062992125984" footer="0.31496062992125984"/>
  <pageSetup paperSize="9" pageOrder="overThenDown" orientation="landscape" verticalDpi="0" r:id="rId1"/>
  <headerFooter>
    <oddHeader>&amp;LUpphandlingsmyndigheten&amp;RMiljöspendanalys fördelningsnyckel drivmedel,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9909-1210-4469-8EED-DF3659831194}">
  <dimension ref="A1:U47"/>
  <sheetViews>
    <sheetView zoomScale="60" zoomScaleNormal="60" workbookViewId="0">
      <selection activeCell="C15" sqref="C15"/>
    </sheetView>
  </sheetViews>
  <sheetFormatPr defaultRowHeight="14.5" x14ac:dyDescent="0.35"/>
  <cols>
    <col min="1" max="1" width="3.08984375" customWidth="1"/>
    <col min="2" max="2" width="21.26953125" customWidth="1"/>
    <col min="3" max="3" width="26.1796875" customWidth="1"/>
    <col min="4" max="4" width="27.1796875" bestFit="1" customWidth="1"/>
    <col min="5" max="5" width="14.7265625" customWidth="1"/>
    <col min="6" max="6" width="20.7265625" customWidth="1"/>
    <col min="7" max="7" width="73.26953125" customWidth="1"/>
    <col min="8" max="8" width="15.81640625" style="39" customWidth="1"/>
    <col min="9" max="9" width="7.81640625" style="117" customWidth="1"/>
    <col min="10" max="10" width="67.1796875" style="40" customWidth="1"/>
    <col min="11" max="11" width="14.81640625" customWidth="1"/>
    <col min="12" max="12" width="37.26953125" customWidth="1"/>
    <col min="13" max="13" width="3.7265625" customWidth="1"/>
    <col min="14" max="14" width="24.81640625" customWidth="1"/>
    <col min="15" max="15" width="4.26953125" customWidth="1"/>
    <col min="16" max="16" width="49.26953125" bestFit="1" customWidth="1"/>
    <col min="17" max="17" width="4.1796875" customWidth="1"/>
    <col min="18" max="18" width="66.81640625" bestFit="1" customWidth="1"/>
  </cols>
  <sheetData>
    <row r="1" spans="1:21" ht="26" x14ac:dyDescent="0.6">
      <c r="A1" s="134" t="s">
        <v>195</v>
      </c>
    </row>
    <row r="2" spans="1:21" ht="19" thickBot="1" x14ac:dyDescent="0.5">
      <c r="B2" s="8" t="s">
        <v>81</v>
      </c>
      <c r="G2" s="36" t="s">
        <v>82</v>
      </c>
    </row>
    <row r="3" spans="1:21" ht="15" thickBot="1" x14ac:dyDescent="0.4">
      <c r="B3" s="135" t="s">
        <v>83</v>
      </c>
      <c r="G3" s="9" t="s">
        <v>84</v>
      </c>
    </row>
    <row r="4" spans="1:21" ht="15" thickBot="1" x14ac:dyDescent="0.4">
      <c r="B4" t="s">
        <v>85</v>
      </c>
      <c r="G4" s="10" t="s">
        <v>86</v>
      </c>
    </row>
    <row r="5" spans="1:21" ht="15" thickBot="1" x14ac:dyDescent="0.4">
      <c r="B5" t="s">
        <v>87</v>
      </c>
      <c r="G5" s="1" t="s">
        <v>88</v>
      </c>
      <c r="P5" t="s">
        <v>33</v>
      </c>
    </row>
    <row r="6" spans="1:21" ht="21" x14ac:dyDescent="0.5">
      <c r="B6" s="8"/>
      <c r="C6" s="8"/>
      <c r="D6" s="8"/>
      <c r="I6" s="118"/>
      <c r="J6" s="41"/>
      <c r="L6" s="111"/>
      <c r="M6" s="46"/>
      <c r="N6" s="46"/>
      <c r="O6" s="46"/>
      <c r="P6" s="46"/>
      <c r="Q6" s="46"/>
      <c r="R6" s="46"/>
    </row>
    <row r="7" spans="1:21" ht="21" x14ac:dyDescent="0.5">
      <c r="A7" s="11"/>
      <c r="B7" s="42" t="s">
        <v>89</v>
      </c>
      <c r="C7" s="43"/>
      <c r="D7" s="43"/>
      <c r="E7" s="11"/>
      <c r="F7" s="11"/>
      <c r="G7" s="11"/>
      <c r="H7" s="44"/>
      <c r="I7" s="119"/>
      <c r="J7" s="132" t="s">
        <v>90</v>
      </c>
      <c r="L7" s="111" t="s">
        <v>91</v>
      </c>
      <c r="M7" s="3"/>
      <c r="N7" s="4"/>
      <c r="O7" s="4"/>
      <c r="P7" s="4"/>
      <c r="Q7" s="46"/>
      <c r="R7" s="46"/>
    </row>
    <row r="8" spans="1:21" ht="31.5" thickBot="1" x14ac:dyDescent="0.4">
      <c r="A8" s="11"/>
      <c r="B8" s="47" t="s">
        <v>92</v>
      </c>
      <c r="C8" s="13"/>
      <c r="D8" s="112" t="s">
        <v>93</v>
      </c>
      <c r="E8" s="13"/>
      <c r="F8" s="22" t="s">
        <v>94</v>
      </c>
      <c r="G8" s="11"/>
      <c r="H8" s="22" t="s">
        <v>95</v>
      </c>
      <c r="I8" s="119"/>
      <c r="J8" s="133" t="s">
        <v>96</v>
      </c>
      <c r="L8" s="48" t="s">
        <v>97</v>
      </c>
      <c r="M8" s="46"/>
      <c r="N8" s="48" t="s">
        <v>98</v>
      </c>
      <c r="O8" s="46"/>
      <c r="P8" s="48" t="s">
        <v>99</v>
      </c>
      <c r="Q8" s="46"/>
      <c r="R8" s="48" t="s">
        <v>100</v>
      </c>
    </row>
    <row r="9" spans="1:21" ht="44" thickBot="1" x14ac:dyDescent="0.4">
      <c r="A9" s="49"/>
      <c r="B9" s="50"/>
      <c r="C9" s="51" t="s">
        <v>101</v>
      </c>
      <c r="D9" s="50"/>
      <c r="E9" s="51" t="s">
        <v>102</v>
      </c>
      <c r="F9" s="50"/>
      <c r="G9" s="52" t="s">
        <v>103</v>
      </c>
      <c r="H9" s="53">
        <f>SUM(B9-D9-F9)</f>
        <v>0</v>
      </c>
      <c r="I9" s="119"/>
      <c r="J9" s="61">
        <f>SUM(R11)</f>
        <v>0</v>
      </c>
      <c r="L9" s="37" t="s">
        <v>104</v>
      </c>
      <c r="M9" s="4"/>
      <c r="N9" s="37" t="s">
        <v>105</v>
      </c>
      <c r="O9" s="4"/>
      <c r="P9" s="54" t="s">
        <v>106</v>
      </c>
      <c r="Q9" s="46"/>
      <c r="R9" s="38" t="s">
        <v>107</v>
      </c>
    </row>
    <row r="10" spans="1:21" ht="91.9" customHeight="1" thickBot="1" x14ac:dyDescent="0.4">
      <c r="A10" s="11"/>
      <c r="B10" s="139" t="s">
        <v>108</v>
      </c>
      <c r="C10" s="140"/>
      <c r="D10" s="141" t="s">
        <v>109</v>
      </c>
      <c r="E10" s="141"/>
      <c r="F10" s="55" t="s">
        <v>110</v>
      </c>
      <c r="G10" s="55"/>
      <c r="H10" s="56" t="s">
        <v>111</v>
      </c>
      <c r="I10" s="119"/>
      <c r="J10" s="56" t="s">
        <v>112</v>
      </c>
      <c r="L10" s="4"/>
      <c r="M10" s="4"/>
      <c r="N10" s="4"/>
      <c r="O10" s="4"/>
      <c r="P10" s="5" t="s">
        <v>113</v>
      </c>
      <c r="Q10" s="46"/>
      <c r="R10" s="6" t="s">
        <v>114</v>
      </c>
    </row>
    <row r="11" spans="1:21" ht="19" thickBot="1" x14ac:dyDescent="0.5">
      <c r="B11" s="57"/>
      <c r="D11" t="s">
        <v>33</v>
      </c>
      <c r="F11" s="58"/>
      <c r="G11" s="2"/>
      <c r="I11" s="120"/>
      <c r="J11" s="59"/>
      <c r="L11" s="4"/>
      <c r="M11" s="4"/>
      <c r="N11" s="142" t="s">
        <v>115</v>
      </c>
      <c r="O11" s="4"/>
      <c r="P11" s="60">
        <f>SUM(P41)</f>
        <v>0</v>
      </c>
      <c r="Q11" s="46"/>
      <c r="R11" s="61">
        <f>SUM(R41)</f>
        <v>0</v>
      </c>
    </row>
    <row r="12" spans="1:21" ht="16.5" x14ac:dyDescent="0.45">
      <c r="A12" s="62"/>
      <c r="F12" s="58"/>
      <c r="G12" s="63"/>
      <c r="I12" s="120"/>
      <c r="J12" s="59" t="s">
        <v>33</v>
      </c>
      <c r="L12" s="4"/>
      <c r="M12" s="4"/>
      <c r="N12" s="143"/>
      <c r="O12" s="4"/>
      <c r="P12" s="4" t="s">
        <v>33</v>
      </c>
      <c r="Q12" s="46"/>
      <c r="R12" s="4" t="s">
        <v>116</v>
      </c>
    </row>
    <row r="13" spans="1:21" ht="15" thickBot="1" x14ac:dyDescent="0.4">
      <c r="C13" s="64"/>
      <c r="D13" s="64"/>
      <c r="F13" s="58"/>
      <c r="G13" s="65"/>
      <c r="I13" s="120"/>
      <c r="J13" s="59"/>
      <c r="L13" s="4" t="s">
        <v>117</v>
      </c>
      <c r="M13" s="4"/>
      <c r="N13" s="143"/>
      <c r="O13" s="4"/>
      <c r="P13" s="4" t="s">
        <v>118</v>
      </c>
      <c r="Q13" s="46"/>
      <c r="R13" s="46"/>
    </row>
    <row r="14" spans="1:21" ht="15" thickBot="1" x14ac:dyDescent="0.4">
      <c r="F14" s="58"/>
      <c r="G14" s="2"/>
      <c r="I14" s="120"/>
      <c r="J14" s="59"/>
      <c r="L14" s="66">
        <f>SUM(1-L41)</f>
        <v>1</v>
      </c>
      <c r="M14" s="109"/>
      <c r="N14" s="143"/>
      <c r="O14" s="4"/>
      <c r="P14" s="7">
        <f>SUM($B$9-$P$41)</f>
        <v>0</v>
      </c>
      <c r="Q14" s="46"/>
      <c r="R14" s="46"/>
    </row>
    <row r="15" spans="1:21" ht="144" customHeight="1" thickBot="1" x14ac:dyDescent="0.4">
      <c r="A15" s="11"/>
      <c r="B15" s="17" t="s">
        <v>119</v>
      </c>
      <c r="C15" s="17" t="s">
        <v>120</v>
      </c>
      <c r="D15" s="17" t="s">
        <v>121</v>
      </c>
      <c r="E15" s="17" t="s">
        <v>122</v>
      </c>
      <c r="F15" s="17" t="s">
        <v>123</v>
      </c>
      <c r="G15" s="17" t="s">
        <v>124</v>
      </c>
      <c r="H15" s="68" t="s">
        <v>125</v>
      </c>
      <c r="I15" s="121" t="s">
        <v>126</v>
      </c>
      <c r="J15" s="69" t="s">
        <v>127</v>
      </c>
      <c r="K15" s="17" t="s">
        <v>128</v>
      </c>
      <c r="L15" s="110" t="s">
        <v>129</v>
      </c>
      <c r="M15" s="18"/>
      <c r="N15" s="144"/>
      <c r="O15" s="19"/>
      <c r="P15" s="20" t="s">
        <v>130</v>
      </c>
      <c r="Q15" s="20"/>
      <c r="R15" s="20" t="s">
        <v>131</v>
      </c>
      <c r="U15" t="s">
        <v>33</v>
      </c>
    </row>
    <row r="16" spans="1:21" ht="16" thickTop="1" x14ac:dyDescent="0.35">
      <c r="A16" s="11"/>
      <c r="B16" s="11"/>
      <c r="C16" s="12"/>
      <c r="D16" s="12"/>
      <c r="E16" s="13"/>
      <c r="F16" s="13"/>
      <c r="G16" s="13"/>
      <c r="H16" s="70"/>
      <c r="I16" s="122"/>
      <c r="J16" s="71"/>
      <c r="K16" s="12"/>
      <c r="L16" s="67"/>
      <c r="M16" s="67"/>
      <c r="N16" s="11"/>
      <c r="O16" s="11"/>
      <c r="P16" s="25" t="s">
        <v>33</v>
      </c>
      <c r="Q16" s="11"/>
      <c r="R16" s="26"/>
    </row>
    <row r="17" spans="1:18" x14ac:dyDescent="0.35">
      <c r="A17" s="11"/>
      <c r="B17" s="14"/>
      <c r="C17" s="14"/>
      <c r="D17" s="14"/>
      <c r="E17" s="74" t="s">
        <v>132</v>
      </c>
      <c r="F17" s="74" t="s">
        <v>132</v>
      </c>
      <c r="G17" s="74" t="s">
        <v>133</v>
      </c>
      <c r="H17" s="72"/>
      <c r="I17" s="73"/>
      <c r="J17" s="99"/>
      <c r="K17" s="93"/>
      <c r="L17" s="11"/>
      <c r="M17" s="11"/>
      <c r="N17" s="11"/>
      <c r="O17" s="11"/>
      <c r="P17" s="11"/>
      <c r="Q17" s="11"/>
      <c r="R17" s="21"/>
    </row>
    <row r="18" spans="1:18" x14ac:dyDescent="0.35">
      <c r="A18" s="11"/>
      <c r="B18" s="14"/>
      <c r="C18" s="14"/>
      <c r="D18" s="14"/>
      <c r="E18" s="15"/>
      <c r="F18" s="15"/>
      <c r="G18" s="16"/>
      <c r="H18" s="72"/>
      <c r="I18" s="73"/>
      <c r="J18" s="99"/>
      <c r="K18" s="93"/>
      <c r="L18" s="11"/>
      <c r="M18" s="11"/>
      <c r="N18" s="11"/>
      <c r="O18" s="11"/>
      <c r="P18" s="11"/>
      <c r="Q18" s="11"/>
      <c r="R18" s="21"/>
    </row>
    <row r="19" spans="1:18" ht="15.5" x14ac:dyDescent="0.35">
      <c r="A19" s="11"/>
      <c r="B19" s="14">
        <v>15100000</v>
      </c>
      <c r="C19" s="14" t="s">
        <v>134</v>
      </c>
      <c r="D19" s="74"/>
      <c r="E19" s="92" t="s">
        <v>135</v>
      </c>
      <c r="F19" s="92" t="s">
        <v>135</v>
      </c>
      <c r="G19" s="91" t="s">
        <v>134</v>
      </c>
      <c r="H19" s="74"/>
      <c r="I19" s="75"/>
      <c r="J19" s="99"/>
      <c r="K19" s="94"/>
      <c r="L19" s="76"/>
      <c r="M19" s="11"/>
      <c r="N19" s="76"/>
      <c r="O19" s="11"/>
      <c r="P19" s="11"/>
      <c r="Q19" s="11"/>
      <c r="R19" s="77"/>
    </row>
    <row r="20" spans="1:18" ht="15.5" x14ac:dyDescent="0.35">
      <c r="A20" s="11"/>
      <c r="B20" s="14">
        <v>12131800</v>
      </c>
      <c r="C20" s="14" t="s">
        <v>136</v>
      </c>
      <c r="D20" s="74" t="s">
        <v>137</v>
      </c>
      <c r="E20" s="74" t="s">
        <v>135</v>
      </c>
      <c r="F20" s="74" t="s">
        <v>138</v>
      </c>
      <c r="G20" s="74" t="s">
        <v>139</v>
      </c>
      <c r="H20" s="78"/>
      <c r="I20" s="79"/>
      <c r="J20" s="99"/>
      <c r="K20" s="94"/>
      <c r="L20" s="80"/>
      <c r="M20" s="11"/>
      <c r="N20" s="81"/>
      <c r="O20" s="11"/>
      <c r="P20" s="82"/>
      <c r="Q20" s="11"/>
      <c r="R20" s="83"/>
    </row>
    <row r="21" spans="1:18" ht="15.5" x14ac:dyDescent="0.35">
      <c r="A21" s="11"/>
      <c r="B21" s="16"/>
      <c r="C21" s="16"/>
      <c r="D21" s="89" t="s">
        <v>137</v>
      </c>
      <c r="E21" s="14" t="s">
        <v>135</v>
      </c>
      <c r="F21" s="14" t="s">
        <v>140</v>
      </c>
      <c r="G21" s="14" t="s">
        <v>141</v>
      </c>
      <c r="H21" s="88">
        <v>0.13135371179999999</v>
      </c>
      <c r="I21" s="123">
        <v>2023</v>
      </c>
      <c r="J21" s="100" t="s">
        <v>142</v>
      </c>
      <c r="K21" s="95" t="s">
        <v>143</v>
      </c>
      <c r="L21" s="23"/>
      <c r="M21" s="11"/>
      <c r="N21" s="31">
        <v>1</v>
      </c>
      <c r="O21" s="11"/>
      <c r="P21" s="84">
        <f>SUM(($H$9/N21)*L21)</f>
        <v>0</v>
      </c>
      <c r="Q21" s="11"/>
      <c r="R21" s="85">
        <f>SUM($P21*$H21)</f>
        <v>0</v>
      </c>
    </row>
    <row r="22" spans="1:18" ht="15.5" x14ac:dyDescent="0.35">
      <c r="A22" s="11"/>
      <c r="B22" s="16"/>
      <c r="C22" s="16"/>
      <c r="D22" s="89" t="s">
        <v>137</v>
      </c>
      <c r="E22" s="14" t="s">
        <v>135</v>
      </c>
      <c r="F22" s="14" t="s">
        <v>144</v>
      </c>
      <c r="G22" s="14" t="s">
        <v>145</v>
      </c>
      <c r="H22" s="88">
        <v>0.15608223869999999</v>
      </c>
      <c r="I22" s="123">
        <v>2024</v>
      </c>
      <c r="J22" s="100" t="s">
        <v>146</v>
      </c>
      <c r="K22" s="95" t="s">
        <v>147</v>
      </c>
      <c r="L22" s="23"/>
      <c r="M22" s="11"/>
      <c r="N22" s="31">
        <v>1</v>
      </c>
      <c r="O22" s="11"/>
      <c r="P22" s="84">
        <f>SUM(($H$9/N22)*L22)</f>
        <v>0</v>
      </c>
      <c r="Q22" s="11"/>
      <c r="R22" s="85">
        <f>SUM($P22*$H22)</f>
        <v>0</v>
      </c>
    </row>
    <row r="23" spans="1:18" ht="20.25" customHeight="1" x14ac:dyDescent="0.35">
      <c r="A23" s="11"/>
      <c r="B23" s="16"/>
      <c r="C23" s="16"/>
      <c r="D23" s="89" t="s">
        <v>137</v>
      </c>
      <c r="E23" s="14" t="s">
        <v>135</v>
      </c>
      <c r="F23" s="14" t="s">
        <v>148</v>
      </c>
      <c r="G23" s="14" t="s">
        <v>149</v>
      </c>
      <c r="H23" s="88">
        <v>0.101198988</v>
      </c>
      <c r="I23" s="123">
        <v>2023</v>
      </c>
      <c r="J23" s="100" t="s">
        <v>142</v>
      </c>
      <c r="K23" s="95" t="s">
        <v>143</v>
      </c>
      <c r="L23" s="23"/>
      <c r="M23" s="11"/>
      <c r="N23" s="31">
        <v>1</v>
      </c>
      <c r="O23" s="11"/>
      <c r="P23" s="84">
        <f>SUM(($H$9/N23)*L23)</f>
        <v>0</v>
      </c>
      <c r="Q23" s="11"/>
      <c r="R23" s="85">
        <f>SUM($P23*$H23)</f>
        <v>0</v>
      </c>
    </row>
    <row r="24" spans="1:18" ht="20.25" customHeight="1" x14ac:dyDescent="0.35">
      <c r="A24" s="11"/>
      <c r="B24" s="16"/>
      <c r="C24" s="16"/>
      <c r="D24" s="89" t="s">
        <v>137</v>
      </c>
      <c r="E24" s="14" t="s">
        <v>135</v>
      </c>
      <c r="F24" s="14" t="s">
        <v>150</v>
      </c>
      <c r="G24" s="14" t="s">
        <v>151</v>
      </c>
      <c r="H24" s="88">
        <v>0.1738240177</v>
      </c>
      <c r="I24" s="123">
        <v>2024</v>
      </c>
      <c r="J24" s="100" t="s">
        <v>146</v>
      </c>
      <c r="K24" s="95" t="s">
        <v>147</v>
      </c>
      <c r="L24" s="23"/>
      <c r="M24" s="11"/>
      <c r="N24" s="31">
        <v>1</v>
      </c>
      <c r="O24" s="11"/>
      <c r="P24" s="84">
        <f>SUM(($H$9/N24)*L24)</f>
        <v>0</v>
      </c>
      <c r="Q24" s="11"/>
      <c r="R24" s="85">
        <f>SUM($P24*$H24)</f>
        <v>0</v>
      </c>
    </row>
    <row r="25" spans="1:18" ht="20.25" customHeight="1" x14ac:dyDescent="0.35">
      <c r="A25" s="11"/>
      <c r="B25" s="16"/>
      <c r="C25" s="16"/>
      <c r="D25" s="14" t="s">
        <v>33</v>
      </c>
      <c r="E25" s="14"/>
      <c r="F25" s="14"/>
      <c r="G25" s="14"/>
      <c r="H25" s="14"/>
      <c r="I25" s="123"/>
      <c r="J25" s="101" t="s">
        <v>33</v>
      </c>
      <c r="K25" s="95"/>
      <c r="L25" s="76"/>
      <c r="M25" s="11"/>
      <c r="N25" s="11"/>
      <c r="O25" s="11"/>
      <c r="P25" s="76"/>
      <c r="Q25" s="11"/>
      <c r="R25" s="76"/>
    </row>
    <row r="26" spans="1:18" ht="20.25" customHeight="1" x14ac:dyDescent="0.35">
      <c r="A26" s="11"/>
      <c r="B26" s="16"/>
      <c r="C26" s="16"/>
      <c r="D26" s="91" t="s">
        <v>152</v>
      </c>
      <c r="E26" s="91" t="s">
        <v>135</v>
      </c>
      <c r="F26" s="91" t="s">
        <v>153</v>
      </c>
      <c r="G26" s="91" t="s">
        <v>154</v>
      </c>
      <c r="H26" s="14"/>
      <c r="I26" s="123"/>
      <c r="J26" s="101"/>
      <c r="K26" s="95"/>
      <c r="L26" s="76"/>
      <c r="M26" s="11"/>
      <c r="N26" s="11"/>
      <c r="O26" s="11"/>
      <c r="P26" s="76"/>
      <c r="Q26" s="11"/>
      <c r="R26" s="76"/>
    </row>
    <row r="27" spans="1:18" ht="20.25" customHeight="1" x14ac:dyDescent="0.35">
      <c r="A27" s="11"/>
      <c r="B27" s="16"/>
      <c r="C27" s="16"/>
      <c r="D27" s="14" t="s">
        <v>152</v>
      </c>
      <c r="E27" s="14" t="s">
        <v>135</v>
      </c>
      <c r="F27" s="14" t="s">
        <v>155</v>
      </c>
      <c r="G27" s="14" t="s">
        <v>156</v>
      </c>
      <c r="H27" s="14">
        <v>7.2584199000000002E-2</v>
      </c>
      <c r="I27" s="123">
        <v>2023</v>
      </c>
      <c r="J27" s="101" t="s">
        <v>157</v>
      </c>
      <c r="K27" s="95" t="s">
        <v>143</v>
      </c>
      <c r="L27" s="23"/>
      <c r="M27" s="11"/>
      <c r="N27" s="31">
        <v>1</v>
      </c>
      <c r="O27" s="11"/>
      <c r="P27" s="27">
        <f>SUM(($H$9/N27)*L27)</f>
        <v>0</v>
      </c>
      <c r="Q27" s="11"/>
      <c r="R27" s="103">
        <f>SUM($P27*$H27)</f>
        <v>0</v>
      </c>
    </row>
    <row r="28" spans="1:18" ht="20.25" customHeight="1" x14ac:dyDescent="0.35">
      <c r="A28" s="11"/>
      <c r="B28" s="16"/>
      <c r="C28" s="16"/>
      <c r="D28" s="14" t="s">
        <v>152</v>
      </c>
      <c r="E28" s="14" t="s">
        <v>135</v>
      </c>
      <c r="F28" s="14" t="s">
        <v>155</v>
      </c>
      <c r="G28" s="14" t="s">
        <v>158</v>
      </c>
      <c r="H28" s="14">
        <v>6.1702864000000003E-2</v>
      </c>
      <c r="I28" s="123">
        <v>2023</v>
      </c>
      <c r="J28" s="101" t="s">
        <v>159</v>
      </c>
      <c r="K28" s="95" t="s">
        <v>143</v>
      </c>
      <c r="L28" s="23"/>
      <c r="M28" s="11"/>
      <c r="N28" s="31">
        <v>1</v>
      </c>
      <c r="O28" s="11"/>
      <c r="P28" s="84">
        <f>SUM(($H$9/N28)*L28)</f>
        <v>0</v>
      </c>
      <c r="Q28" s="11"/>
      <c r="R28" s="85">
        <f>SUM($P28*$H28)</f>
        <v>0</v>
      </c>
    </row>
    <row r="29" spans="1:18" ht="20.25" customHeight="1" x14ac:dyDescent="0.35">
      <c r="A29" s="11"/>
      <c r="B29" s="16"/>
      <c r="C29" s="16"/>
      <c r="D29" s="14" t="s">
        <v>152</v>
      </c>
      <c r="E29" s="14" t="s">
        <v>135</v>
      </c>
      <c r="F29" s="14" t="s">
        <v>155</v>
      </c>
      <c r="G29" s="14" t="s">
        <v>160</v>
      </c>
      <c r="H29" s="90">
        <v>7.6691848000000007E-2</v>
      </c>
      <c r="I29" s="123">
        <v>2023</v>
      </c>
      <c r="J29" s="101" t="s">
        <v>161</v>
      </c>
      <c r="K29" s="95" t="s">
        <v>143</v>
      </c>
      <c r="L29" s="23"/>
      <c r="M29" s="11"/>
      <c r="N29" s="31">
        <v>1</v>
      </c>
      <c r="O29" s="11"/>
      <c r="P29" s="84">
        <f>SUM(($H$9/N29)*L29)</f>
        <v>0</v>
      </c>
      <c r="Q29" s="11"/>
      <c r="R29" s="85">
        <f>SUM($P29*$H29)</f>
        <v>0</v>
      </c>
    </row>
    <row r="30" spans="1:18" ht="20.25" customHeight="1" x14ac:dyDescent="0.35">
      <c r="A30" s="11"/>
      <c r="B30" s="16"/>
      <c r="C30" s="16"/>
      <c r="D30" s="14" t="s">
        <v>152</v>
      </c>
      <c r="E30" s="14" t="s">
        <v>135</v>
      </c>
      <c r="F30" s="14" t="s">
        <v>162</v>
      </c>
      <c r="G30" s="14" t="s">
        <v>163</v>
      </c>
      <c r="H30" s="90">
        <v>0.10044037</v>
      </c>
      <c r="I30" s="123">
        <v>2023</v>
      </c>
      <c r="J30" s="101" t="s">
        <v>164</v>
      </c>
      <c r="K30" s="95" t="s">
        <v>165</v>
      </c>
      <c r="L30" s="23"/>
      <c r="M30" s="11"/>
      <c r="N30" s="31">
        <v>1</v>
      </c>
      <c r="O30" s="11"/>
      <c r="P30" s="27">
        <f>SUM(($H$9/N30)*L30)</f>
        <v>0</v>
      </c>
      <c r="Q30" s="11"/>
      <c r="R30" s="85">
        <f>SUM($P30*$H30)</f>
        <v>0</v>
      </c>
    </row>
    <row r="31" spans="1:18" ht="20.25" customHeight="1" x14ac:dyDescent="0.35">
      <c r="A31" s="11"/>
      <c r="B31" s="16"/>
      <c r="C31" s="16"/>
      <c r="D31" s="14" t="s">
        <v>33</v>
      </c>
      <c r="E31" s="14"/>
      <c r="F31" s="14"/>
      <c r="G31" s="14"/>
      <c r="H31" s="90"/>
      <c r="I31" s="123"/>
      <c r="J31" s="101"/>
      <c r="K31" s="95"/>
      <c r="L31" s="76"/>
      <c r="M31" s="11"/>
      <c r="N31" s="11"/>
      <c r="O31" s="11"/>
      <c r="P31" s="25"/>
      <c r="Q31" s="11"/>
      <c r="R31" s="76"/>
    </row>
    <row r="32" spans="1:18" ht="20.25" customHeight="1" x14ac:dyDescent="0.35">
      <c r="A32" s="11"/>
      <c r="B32" s="16"/>
      <c r="C32" s="16"/>
      <c r="D32" s="91" t="s">
        <v>166</v>
      </c>
      <c r="E32" s="91" t="s">
        <v>135</v>
      </c>
      <c r="F32" s="91" t="s">
        <v>167</v>
      </c>
      <c r="G32" s="91" t="s">
        <v>168</v>
      </c>
      <c r="H32" s="14"/>
      <c r="I32" s="123"/>
      <c r="J32" s="101"/>
      <c r="K32" s="95"/>
      <c r="L32" s="76"/>
      <c r="M32" s="11"/>
      <c r="N32" s="11"/>
      <c r="O32" s="11"/>
      <c r="P32" s="25"/>
      <c r="Q32" s="11"/>
      <c r="R32" s="76"/>
    </row>
    <row r="33" spans="1:18" ht="20.25" customHeight="1" x14ac:dyDescent="0.35">
      <c r="A33" s="11"/>
      <c r="B33" s="16"/>
      <c r="C33" s="16"/>
      <c r="D33" s="14" t="s">
        <v>166</v>
      </c>
      <c r="E33" s="14" t="s">
        <v>135</v>
      </c>
      <c r="F33" s="14" t="s">
        <v>169</v>
      </c>
      <c r="G33" s="14" t="s">
        <v>170</v>
      </c>
      <c r="H33" s="88">
        <v>5.6452375800000003E-2</v>
      </c>
      <c r="I33" s="123">
        <v>2023</v>
      </c>
      <c r="J33" s="101" t="s">
        <v>171</v>
      </c>
      <c r="K33" s="95">
        <v>336</v>
      </c>
      <c r="L33" s="23"/>
      <c r="M33" s="11"/>
      <c r="N33" s="31">
        <v>1</v>
      </c>
      <c r="O33" s="11"/>
      <c r="P33" s="27">
        <f>SUM(($H$9/N33)*L33)</f>
        <v>0</v>
      </c>
      <c r="Q33" s="11"/>
      <c r="R33" s="103">
        <f>SUM($P33*$H33)</f>
        <v>0</v>
      </c>
    </row>
    <row r="34" spans="1:18" ht="20.25" customHeight="1" x14ac:dyDescent="0.35">
      <c r="A34" s="11"/>
      <c r="B34" s="16"/>
      <c r="C34" s="16"/>
      <c r="D34" s="14" t="s">
        <v>166</v>
      </c>
      <c r="E34" s="14" t="s">
        <v>135</v>
      </c>
      <c r="F34" s="14" t="s">
        <v>172</v>
      </c>
      <c r="G34" s="14" t="s">
        <v>173</v>
      </c>
      <c r="H34" s="88">
        <v>1.2970178299999999E-2</v>
      </c>
      <c r="I34" s="123">
        <v>2023</v>
      </c>
      <c r="J34" s="101" t="s">
        <v>174</v>
      </c>
      <c r="K34" s="95">
        <v>336</v>
      </c>
      <c r="L34" s="23"/>
      <c r="M34" s="11"/>
      <c r="N34" s="31">
        <v>1</v>
      </c>
      <c r="O34" s="11"/>
      <c r="P34" s="27">
        <f>SUM(($H$9/N34)*L34)</f>
        <v>0</v>
      </c>
      <c r="Q34" s="11"/>
      <c r="R34" s="85">
        <f>SUM($P34*$H34)</f>
        <v>0</v>
      </c>
    </row>
    <row r="35" spans="1:18" ht="35.5" customHeight="1" x14ac:dyDescent="0.35">
      <c r="A35" s="11"/>
      <c r="B35" s="16"/>
      <c r="C35" s="16"/>
      <c r="D35" s="14" t="s">
        <v>166</v>
      </c>
      <c r="E35" s="14" t="s">
        <v>135</v>
      </c>
      <c r="F35" s="14" t="s">
        <v>175</v>
      </c>
      <c r="G35" s="14" t="s">
        <v>176</v>
      </c>
      <c r="H35" s="88">
        <v>9.1804319999999997E-4</v>
      </c>
      <c r="I35" s="123">
        <v>2023</v>
      </c>
      <c r="J35" s="101" t="s">
        <v>177</v>
      </c>
      <c r="K35" s="95" t="s">
        <v>178</v>
      </c>
      <c r="L35" s="23"/>
      <c r="M35" s="11"/>
      <c r="N35" s="31">
        <v>1</v>
      </c>
      <c r="O35" s="11"/>
      <c r="P35" s="27">
        <f>SUM(($H$9/N35)*L35)</f>
        <v>0</v>
      </c>
      <c r="Q35" s="11"/>
      <c r="R35" s="85">
        <f>SUM($P35*$H35)</f>
        <v>0</v>
      </c>
    </row>
    <row r="36" spans="1:18" ht="20.25" customHeight="1" x14ac:dyDescent="0.35">
      <c r="A36" s="11"/>
      <c r="B36" s="16"/>
      <c r="C36" s="16"/>
      <c r="D36" s="14"/>
      <c r="E36" s="14"/>
      <c r="F36" s="14"/>
      <c r="G36" s="14"/>
      <c r="H36" s="88"/>
      <c r="I36" s="123"/>
      <c r="J36" s="101"/>
      <c r="K36" s="95"/>
      <c r="L36" s="76"/>
      <c r="M36" s="11"/>
      <c r="N36" s="11"/>
      <c r="O36" s="11"/>
      <c r="P36" s="25"/>
      <c r="Q36" s="11"/>
      <c r="R36" s="76"/>
    </row>
    <row r="37" spans="1:18" ht="20.25" customHeight="1" x14ac:dyDescent="0.35">
      <c r="A37" s="11"/>
      <c r="B37" s="16"/>
      <c r="C37" s="16"/>
      <c r="D37" s="91" t="s">
        <v>179</v>
      </c>
      <c r="E37" s="91" t="s">
        <v>135</v>
      </c>
      <c r="F37" s="91" t="s">
        <v>180</v>
      </c>
      <c r="G37" s="91" t="s">
        <v>181</v>
      </c>
      <c r="H37" s="14"/>
      <c r="I37" s="123"/>
      <c r="J37" s="101"/>
      <c r="K37" s="95"/>
      <c r="L37" s="76"/>
      <c r="M37" s="11"/>
      <c r="N37" s="11"/>
      <c r="O37" s="11"/>
      <c r="P37" s="25"/>
      <c r="Q37" s="11"/>
      <c r="R37" s="76"/>
    </row>
    <row r="38" spans="1:18" ht="20.25" customHeight="1" x14ac:dyDescent="0.35">
      <c r="A38" s="11"/>
      <c r="B38" s="16"/>
      <c r="C38" s="16"/>
      <c r="D38" s="14" t="s">
        <v>182</v>
      </c>
      <c r="E38" s="15" t="s">
        <v>135</v>
      </c>
      <c r="F38" s="15" t="s">
        <v>183</v>
      </c>
      <c r="G38" s="16" t="s">
        <v>184</v>
      </c>
      <c r="H38" s="88">
        <v>2.0533333300000001E-2</v>
      </c>
      <c r="I38" s="123">
        <v>2023</v>
      </c>
      <c r="J38" s="101"/>
      <c r="K38" s="93" t="s">
        <v>185</v>
      </c>
      <c r="L38" s="23"/>
      <c r="M38" s="11"/>
      <c r="N38" s="31">
        <v>1</v>
      </c>
      <c r="O38" s="11"/>
      <c r="P38" s="27">
        <f>SUM(($H$9/N38)*L38)</f>
        <v>0</v>
      </c>
      <c r="Q38" s="11"/>
      <c r="R38" s="103">
        <f>SUM($P38*$H38)</f>
        <v>0</v>
      </c>
    </row>
    <row r="39" spans="1:18" ht="49.15" customHeight="1" x14ac:dyDescent="0.35">
      <c r="A39" s="11"/>
      <c r="B39" s="16"/>
      <c r="C39" s="16"/>
      <c r="D39" s="16" t="s">
        <v>186</v>
      </c>
      <c r="E39" s="15" t="s">
        <v>187</v>
      </c>
      <c r="F39" s="15" t="s">
        <v>187</v>
      </c>
      <c r="G39" s="16" t="s">
        <v>188</v>
      </c>
      <c r="H39" s="96"/>
      <c r="I39" s="97"/>
      <c r="J39" s="102" t="s">
        <v>189</v>
      </c>
      <c r="K39" s="98"/>
      <c r="L39" s="108"/>
      <c r="M39" s="11"/>
      <c r="N39" s="104"/>
      <c r="O39" s="11"/>
      <c r="P39" s="105"/>
      <c r="Q39" s="11"/>
      <c r="R39" s="106"/>
    </row>
    <row r="40" spans="1:18" x14ac:dyDescent="0.35">
      <c r="A40" s="11"/>
      <c r="B40" s="11"/>
      <c r="C40" s="11"/>
      <c r="D40" s="11"/>
      <c r="E40" s="11"/>
      <c r="F40" s="11"/>
      <c r="G40" s="11" t="s">
        <v>33</v>
      </c>
      <c r="H40" s="44"/>
      <c r="I40" s="119"/>
      <c r="J40" s="45"/>
      <c r="K40" s="11"/>
      <c r="L40" s="24"/>
      <c r="M40" s="24"/>
      <c r="N40" s="11"/>
      <c r="O40" s="11"/>
      <c r="P40" s="76"/>
      <c r="Q40" s="11"/>
      <c r="R40" s="107"/>
    </row>
    <row r="41" spans="1:18" x14ac:dyDescent="0.35">
      <c r="A41" s="11"/>
      <c r="B41" s="11"/>
      <c r="C41" s="11"/>
      <c r="D41" s="11"/>
      <c r="E41" s="11"/>
      <c r="F41" s="11"/>
      <c r="G41" s="11"/>
      <c r="H41" s="44"/>
      <c r="I41" s="119"/>
      <c r="J41" s="45"/>
      <c r="K41" s="11"/>
      <c r="L41" s="27">
        <f>SUM((L21+L22+L23+L24+L27+L28+L29+L30+L33+L34+L35+L38))</f>
        <v>0</v>
      </c>
      <c r="M41" s="86"/>
      <c r="N41" s="11"/>
      <c r="O41" s="11"/>
      <c r="P41" s="27">
        <f>SUM(P21+P22+P23+P24+P27+P28+P29+P30+P33+P34+P35+P38)</f>
        <v>0</v>
      </c>
      <c r="Q41" s="11"/>
      <c r="R41" s="87">
        <f>SUM(R21+R22+R23+R24+R27+R28+R29+R30+R33+R34+R35+R38)</f>
        <v>0</v>
      </c>
    </row>
    <row r="42" spans="1:18" x14ac:dyDescent="0.35">
      <c r="A42" s="11"/>
      <c r="B42" s="11"/>
      <c r="C42" s="11"/>
      <c r="D42" s="11" t="s">
        <v>33</v>
      </c>
      <c r="E42" s="11"/>
      <c r="F42" s="11"/>
      <c r="G42" s="11"/>
      <c r="H42" s="44"/>
      <c r="I42" s="119"/>
      <c r="J42" s="45"/>
      <c r="K42" s="11"/>
      <c r="L42" s="22" t="s">
        <v>190</v>
      </c>
      <c r="M42" s="22"/>
      <c r="N42" s="11" t="s">
        <v>33</v>
      </c>
      <c r="O42" s="11"/>
      <c r="P42" s="22" t="s">
        <v>191</v>
      </c>
      <c r="Q42" s="11"/>
      <c r="R42" s="22" t="s">
        <v>191</v>
      </c>
    </row>
    <row r="43" spans="1:18" x14ac:dyDescent="0.35">
      <c r="J43" s="40" t="s">
        <v>33</v>
      </c>
    </row>
    <row r="44" spans="1:18" x14ac:dyDescent="0.35">
      <c r="N44" t="s">
        <v>33</v>
      </c>
    </row>
    <row r="46" spans="1:18" x14ac:dyDescent="0.35">
      <c r="N46" t="s">
        <v>33</v>
      </c>
      <c r="R46" t="s">
        <v>33</v>
      </c>
    </row>
    <row r="47" spans="1:18" x14ac:dyDescent="0.35">
      <c r="J47" s="40" t="s">
        <v>33</v>
      </c>
    </row>
  </sheetData>
  <mergeCells count="3">
    <mergeCell ref="B10:C10"/>
    <mergeCell ref="D10:E10"/>
    <mergeCell ref="N11:N15"/>
  </mergeCells>
  <conditionalFormatting sqref="L14">
    <cfRule type="cellIs" dxfId="2" priority="4" operator="lessThan">
      <formula>0</formula>
    </cfRule>
  </conditionalFormatting>
  <conditionalFormatting sqref="P11">
    <cfRule type="cellIs" dxfId="1" priority="2" operator="greaterThan">
      <formula>$H$9</formula>
    </cfRule>
  </conditionalFormatting>
  <conditionalFormatting sqref="P14">
    <cfRule type="cellIs" dxfId="0" priority="3"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092D6F-0736-4C0B-B20B-F2A232719F34}">
  <ds:schemaRefs>
    <ds:schemaRef ds:uri="http://schemas.microsoft.com/sharepoint/v3/contenttype/forms"/>
  </ds:schemaRefs>
</ds:datastoreItem>
</file>

<file path=customXml/itemProps2.xml><?xml version="1.0" encoding="utf-8"?>
<ds:datastoreItem xmlns:ds="http://schemas.openxmlformats.org/officeDocument/2006/customXml" ds:itemID="{A55B7923-C36D-4C23-B2F0-5E74FEEC1FDF}">
  <ds:schemaRefs>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93d92b77-51c1-4c66-ad7a-e69d1e9779da"/>
    <ds:schemaRef ds:uri="http://schemas.openxmlformats.org/package/2006/metadata/core-properties"/>
    <ds:schemaRef ds:uri="70bf3012-8c9f-4acb-ae22-4fe08b821d41"/>
    <ds:schemaRef ds:uri="http://www.w3.org/XML/1998/namespace"/>
  </ds:schemaRefs>
</ds:datastoreItem>
</file>

<file path=customXml/itemProps3.xml><?xml version="1.0" encoding="utf-8"?>
<ds:datastoreItem xmlns:ds="http://schemas.openxmlformats.org/officeDocument/2006/customXml" ds:itemID="{C6D28189-3D93-44E6-82CD-2E9762A77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Information om version (2)</vt:lpstr>
      <vt:lpstr>Information om version</vt:lpstr>
      <vt:lpstr>Information Drivmedel</vt:lpstr>
      <vt:lpstr>Fördelningsnyckel drivmedel</vt:lpstr>
      <vt:lpstr>'Information Drivmedel'!_Hlk90904383</vt:lpstr>
    </vt:vector>
  </TitlesOfParts>
  <Manager/>
  <Company>IVL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Maike Bäcklin</cp:lastModifiedBy>
  <cp:revision/>
  <dcterms:created xsi:type="dcterms:W3CDTF">2022-02-02T15:26:32Z</dcterms:created>
  <dcterms:modified xsi:type="dcterms:W3CDTF">2025-01-27T09:51:32Z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