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lpy915\Desktop\Miljöspend\Indikatorer\"/>
    </mc:Choice>
  </mc:AlternateContent>
  <xr:revisionPtr revIDLastSave="0" documentId="8_{ECA9BAF9-45E4-4D32-B17C-B0B0DADD26E2}" xr6:coauthVersionLast="47" xr6:coauthVersionMax="47" xr10:uidLastSave="{00000000-0000-0000-0000-000000000000}"/>
  <bookViews>
    <workbookView xWindow="-120" yWindow="-120" windowWidth="29040" windowHeight="15840" firstSheet="1" activeTab="1" xr2:uid="{B6C3806F-AC5E-4EC3-8C4E-CAEE29329E04}"/>
  </bookViews>
  <sheets>
    <sheet name="Information" sheetId="11" r:id="rId1"/>
    <sheet name="Information EL" sheetId="2" r:id="rId2"/>
    <sheet name="Fördelningsnyckel EL" sheetId="1" r:id="rId3"/>
    <sheet name="Information Fjärrvärme" sheetId="8" r:id="rId4"/>
    <sheet name="Fördelningsnyckel Fjärrvärme" sheetId="4" r:id="rId5"/>
    <sheet name="Information Bränslen för värme" sheetId="9" r:id="rId6"/>
    <sheet name="Fördelning Bio- &amp; trä-bränslen" sheetId="5" r:id="rId7"/>
    <sheet name="Fördelningsnyckel Fossilbränsle" sheetId="6" r:id="rId8"/>
    <sheet name="Information Drivmedel" sheetId="10" r:id="rId9"/>
    <sheet name="Fördelningsnyckel drivmedel" sheetId="7" r:id="rId10"/>
  </sheets>
  <definedNames>
    <definedName name="_Hlk90904383" localSheetId="5">'Information Bränslen för värme'!$K$15</definedName>
    <definedName name="_Hlk90904383" localSheetId="8">'Information Drivmedel'!$K$15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7" l="1"/>
  <c r="M30" i="7"/>
  <c r="M29" i="7"/>
  <c r="M28" i="7"/>
  <c r="M26" i="7"/>
  <c r="M24" i="7"/>
  <c r="M23" i="7"/>
  <c r="M21" i="7"/>
  <c r="M20" i="7"/>
  <c r="M18" i="7"/>
  <c r="M17" i="7"/>
  <c r="M16" i="7"/>
  <c r="M15" i="7"/>
  <c r="M14" i="6"/>
  <c r="M21" i="6"/>
  <c r="M20" i="6"/>
  <c r="M19" i="6"/>
  <c r="M18" i="6"/>
  <c r="M17" i="6"/>
  <c r="M16" i="6"/>
  <c r="M15" i="6"/>
  <c r="M14" i="5"/>
  <c r="M22" i="5"/>
  <c r="M21" i="5"/>
  <c r="M20" i="5"/>
  <c r="M19" i="5"/>
  <c r="M18" i="5"/>
  <c r="M17" i="5"/>
  <c r="M16" i="5"/>
  <c r="M15" i="5"/>
  <c r="M15" i="4"/>
  <c r="M22" i="4"/>
  <c r="M21" i="4"/>
  <c r="M20" i="4"/>
  <c r="M19" i="4"/>
  <c r="M18" i="4"/>
  <c r="M17" i="4"/>
  <c r="M16" i="4"/>
  <c r="O14" i="1"/>
  <c r="M17" i="1"/>
  <c r="M21" i="1"/>
  <c r="M20" i="1"/>
  <c r="M19" i="1"/>
  <c r="M18" i="1"/>
  <c r="M16" i="1"/>
  <c r="M15" i="1"/>
  <c r="M14" i="1"/>
  <c r="I23" i="1" l="1"/>
  <c r="I24" i="5"/>
  <c r="I10" i="5" s="1"/>
  <c r="I23" i="6"/>
  <c r="I10" i="6" s="1"/>
  <c r="I33" i="7"/>
  <c r="I10" i="7" s="1"/>
  <c r="O31" i="7"/>
  <c r="O30" i="7"/>
  <c r="O21" i="6"/>
  <c r="O20" i="6"/>
  <c r="O22" i="5"/>
  <c r="O21" i="5"/>
  <c r="O20" i="5"/>
  <c r="O29" i="7"/>
  <c r="O28" i="7"/>
  <c r="O20" i="7"/>
  <c r="O17" i="7"/>
  <c r="O16" i="7"/>
  <c r="O19" i="6"/>
  <c r="O18" i="6"/>
  <c r="O17" i="6"/>
  <c r="O16" i="6"/>
  <c r="O15" i="6"/>
  <c r="O14" i="6"/>
  <c r="M33" i="7" l="1"/>
  <c r="M10" i="7" s="1"/>
  <c r="O23" i="6"/>
  <c r="O7" i="6" s="1"/>
  <c r="M23" i="6"/>
  <c r="M10" i="6" s="1"/>
  <c r="O15" i="7"/>
  <c r="O33" i="7" s="1"/>
  <c r="M7" i="7" l="1"/>
  <c r="M7" i="6"/>
  <c r="O7" i="7"/>
  <c r="O19" i="5" l="1"/>
  <c r="O18" i="5"/>
  <c r="O17" i="5"/>
  <c r="O16" i="5"/>
  <c r="O15" i="5"/>
  <c r="I24" i="4"/>
  <c r="I10" i="4" s="1"/>
  <c r="O22" i="4"/>
  <c r="O21" i="4"/>
  <c r="O20" i="4"/>
  <c r="O19" i="4"/>
  <c r="O18" i="4"/>
  <c r="O17" i="4"/>
  <c r="O16" i="4"/>
  <c r="I10" i="1"/>
  <c r="O21" i="1"/>
  <c r="O20" i="1"/>
  <c r="O19" i="1"/>
  <c r="O18" i="1"/>
  <c r="O16" i="1"/>
  <c r="O15" i="1"/>
  <c r="O14" i="5" l="1"/>
  <c r="O24" i="5" s="1"/>
  <c r="O7" i="5" s="1"/>
  <c r="M24" i="5"/>
  <c r="O17" i="1"/>
  <c r="M23" i="1"/>
  <c r="M24" i="4"/>
  <c r="M10" i="4" s="1"/>
  <c r="O15" i="4"/>
  <c r="O24" i="4" s="1"/>
  <c r="O7" i="4" s="1"/>
  <c r="M10" i="5" l="1"/>
  <c r="M7" i="5"/>
  <c r="O23" i="1"/>
  <c r="M7" i="4"/>
  <c r="M10" i="1"/>
  <c r="M7" i="1"/>
  <c r="O7" i="1" l="1"/>
</calcChain>
</file>

<file path=xl/sharedStrings.xml><?xml version="1.0" encoding="utf-8"?>
<sst xmlns="http://schemas.openxmlformats.org/spreadsheetml/2006/main" count="611" uniqueCount="221">
  <si>
    <t>Fördelningsnycklar till Miljöspendanalys</t>
  </si>
  <si>
    <t>I denna fil finns följande fördelningsnycklar:</t>
  </si>
  <si>
    <t>Elektricitet</t>
  </si>
  <si>
    <t>Fjärrvärme</t>
  </si>
  <si>
    <t>Bio- och träbaserade bränslen för uppvärmning</t>
  </si>
  <si>
    <t>Fossila bränslen för uppvärmning</t>
  </si>
  <si>
    <t>Drivmedel (exempelvis för fordon)</t>
  </si>
  <si>
    <t>Om Miljöspendanalysens fördelningsnyckel för Elektricitet</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</si>
  <si>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</si>
  <si>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</si>
  <si>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</si>
  <si>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Inköpssumman på "defaultnivån" (för närvarande nivå 3) i miljöspendanalysens kategoristruktur kopieras till en fördelningsnyckel.</t>
  </si>
  <si>
    <t>I fördelningsnyckeln fördelas den överflyttade inköpssumman till ett antal poster i fördelningsnyckeln. Inköpssummorna kan fördelas procentuellt till de olika posterna.</t>
  </si>
  <si>
    <t xml:space="preserve">Den procentuella fördelningen kan baseras på statistik av på tidigare inköp. </t>
  </si>
  <si>
    <t>§</t>
  </si>
  <si>
    <t>För de poster som ingår i respektive fördelningsnyckeln finns ett antal miljöindikatorer preciserade.</t>
  </si>
  <si>
    <t>Den del av inköpssumman (kr) som fördelas till en post multipliceras med posten respektive miljöindikator (exempelvis kg CO2-e/kr). Produkten blir en miljöpåverkan (exempelvis kg CO2-e) per post.</t>
  </si>
  <si>
    <t xml:space="preserve">Efter beräkning summeras miljöpåverkan för de olika posterna och flyttas därefter tillbaka till kategoristrukturen (spendanalysen). </t>
  </si>
  <si>
    <t>I kategoristrukturen (spendanalysen) kan värdet av miljöpåverkan som räknats fram från fördelningsnyckeln därefter summeras med värden för miljöpåverkan från andra inköpskategorier.</t>
  </si>
  <si>
    <t xml:space="preserve"> </t>
  </si>
  <si>
    <t>Hur fördelningsnyckeln kan användas</t>
  </si>
  <si>
    <t>El kan medföra olika stor miljöpåverkan beroende på hur elen har alstrats. Av den anledningen finns en fördelningsnyckel för inköp av el med.</t>
  </si>
  <si>
    <t xml:space="preserve">Har köparen information om elens ursprung kan den informationen användas för att ställa in fördelningsnyckeln så att den beräknade miljöpåverkan från kategorin som samlar inköp av el blir </t>
  </si>
  <si>
    <t>mer representativ för hur miljöpåverkan av inköpen ser ut. Fördelningsnyckeln är nu inställd på 100% Nordisk el, residualmix, ej hushåll, vilket har störst miljöbelastning av samtliga alternativ. Det är för att mana organisationen till att undersöka och arbeta med inköpskategorin el. Fördelningen i fördelningsnyckeln ställs in genom att procentsiffran för fördelningen ändras.</t>
  </si>
  <si>
    <t>Fördelningsnyckeln är nu inställd på 100% Nordisk el, residualmix, ej hushåll, vilket har störst miljöbelastning av samtliga alternativ. Det är för att mana organisationen till att undersöka och arbeta med inköpskategorin el. Fördelningen i fördelningsnyckeln ställs in genom att procentsiffran för fördelningen ändras.</t>
  </si>
  <si>
    <t>Det är för att mana organisationen till att undersöka och arbeta med inköpskategorin el. Fördelningen i fördelningsnyckeln ställs in genom att procentsiffran för fördelningen ändras.</t>
  </si>
  <si>
    <t>Prisutvecklingen på el har varierat stort senaste året, läs mer om hantering av det längre ned.</t>
  </si>
  <si>
    <t>Fördelningsnyckeln finns i fliken "Fördelningsnyckel EL".</t>
  </si>
  <si>
    <t>Hur vi har räknat fram klimatindikatorerna i fördelnignsnyckeln framgår av fliken "Framräkning av UHM-indikatorer".</t>
  </si>
  <si>
    <t>Prisutvecklingen på el</t>
  </si>
  <si>
    <t xml:space="preserve">Prisutvecklingen på el var länge relativt långsamt ökande men under 2021 har priset på el ökat rejält från det att underlaget tog fram. </t>
  </si>
  <si>
    <t xml:space="preserve">Från oktober 2019 till oktober 2021 ökade producentpriserna med cirka 16,7 procent i producentled (med avgränsning enligt tabellen nedan).  </t>
  </si>
  <si>
    <t>Priserna förändrades olika för olika typer av kunder och beroende på vilket el-område kunden tillhör.</t>
  </si>
  <si>
    <t xml:space="preserve">För att hantera prisförändringen på el har vi infört en faktor för procentuell prisökning i fördelningsnyckeln. Per default har vi satt en prisökning på 16,7 procent jämfört med oktober 2019. </t>
  </si>
  <si>
    <t>Ni kan själva ersätta faktorn med en siffra för prisökning som stämmer bättre med hur elpriset förändrats för er del. Då kan oktober 2019 jämföras med aktuell månad aktuellt år.</t>
  </si>
  <si>
    <t> Producentpris elektricitet</t>
  </si>
  <si>
    <t>2019 oktober</t>
  </si>
  <si>
    <t>2021 oktober</t>
  </si>
  <si>
    <t>35.14 Handel med elektricitet</t>
  </si>
  <si>
    <t>SCB: Producentprisindex efter marknad och produktgrupp SPIN 2015, 2015=100.</t>
  </si>
  <si>
    <t xml:space="preserve">SCB: http://www.statistikdatabasen.scb.se/pxweb/sv/ssd/START__PR__PR0301__PR0301G/PPI2015M/table/tableViewLayout1/  </t>
  </si>
  <si>
    <t>Beräkning av prisökning mellan oktober 2019 och oktober 2021:</t>
  </si>
  <si>
    <r>
      <t>Pris</t>
    </r>
    <r>
      <rPr>
        <b/>
        <sz val="11"/>
        <color theme="1"/>
        <rFont val="Calibri"/>
        <family val="2"/>
        <scheme val="minor"/>
      </rPr>
      <t>ökningen</t>
    </r>
    <r>
      <rPr>
        <sz val="11"/>
        <color theme="1"/>
        <rFont val="Calibri"/>
        <family val="2"/>
        <scheme val="minor"/>
      </rPr>
      <t xml:space="preserve"> var: (157,4 – 140,7) = 16,7 avrundat till 17%.</t>
    </r>
  </si>
  <si>
    <t>Observera!</t>
  </si>
  <si>
    <t>Det är viktigt att observera att klimatindikatorerna ger indikationer om klimatbelastning i förhållande till andra inköpskategorier, inte absoluta mått på en "sanning".</t>
  </si>
  <si>
    <t>Klimatindikatorerna i miljöspendanalysen och dess fördelningsnycklar är framtagna för miljöspedanalyser (inköpsanalyser) inte för annan användning.</t>
  </si>
  <si>
    <t>I miljöspendanalysen är det jämförelser mellan olika inköpskategorier som är det primära, inte jämförelser mellan olika organisationer eller olika verksamheter eller leverantörer.</t>
  </si>
  <si>
    <t>Fördelningsnyckel för klimatberäkning av inköpt elektricitet</t>
  </si>
  <si>
    <t>Infoga totalsumman (kronor) för inköp av elektricitet</t>
  </si>
  <si>
    <t>från defaultraden i Miljöspendanalysen, här i cell B5</t>
  </si>
  <si>
    <t>Färgkod</t>
  </si>
  <si>
    <t>003050104-JJ</t>
  </si>
  <si>
    <t>Ej CPV - Elektricitet - defaultvärde</t>
  </si>
  <si>
    <t>Skriv inte i grå celler</t>
  </si>
  <si>
    <t>Justeringsbar inställning för beräkning av klimatpåverkan</t>
  </si>
  <si>
    <t>ljus begia/gula celler kan skrivas i</t>
  </si>
  <si>
    <t xml:space="preserve">I denna kolumn egen inställning av </t>
  </si>
  <si>
    <t>Nedanstående summa läggs in i Miljöspendanalysen på raden för defult på kategori Elektricitet</t>
  </si>
  <si>
    <t>data i mörkgrön cell kopieras till Miljöspendanalysen</t>
  </si>
  <si>
    <t>fördelningen av inköpt volym</t>
  </si>
  <si>
    <t>Summa fördelad inköpsvolym (SEK)</t>
  </si>
  <si>
    <t>Summa klimatpåverkan beräknad av egen fördelning x klimatindikatorer</t>
  </si>
  <si>
    <t>Prisförändring som används för att balansera prisutvecklingen, anges nedan. Sätt in värde utifrån 1 (1= ingen förändring av prisnivå), ange ökning med (värde över 1) och minskning med (värde mindre än 1)</t>
  </si>
  <si>
    <t>enhet: kilo koldioxidekvivalenter (kg CO2-e)</t>
  </si>
  <si>
    <t>Kvar att fördela av defaultandel (1)</t>
  </si>
  <si>
    <t>kvar att fördela av inköpsvolym</t>
  </si>
  <si>
    <t>UNSPSC-kod</t>
  </si>
  <si>
    <t>UNSPSC-beteckning</t>
  </si>
  <si>
    <t xml:space="preserve"> CPV-kod           </t>
  </si>
  <si>
    <t>Utbyggd CPV (ej officiell, hjälp-kod)</t>
  </si>
  <si>
    <t>Beskrivning av ursprung</t>
  </si>
  <si>
    <t>Klimatindikator     (kg CO2-e/kr)</t>
  </si>
  <si>
    <t>Källa</t>
  </si>
  <si>
    <t>Fördelning av elektricitetens ursprung. Ange andel av total inköpssumma för elektricitet. Ange siffra mellan 0 och 1, i cellerna nedan.</t>
  </si>
  <si>
    <t>Födelad inköpsvolym (kr) SEK</t>
  </si>
  <si>
    <t>Beräknad klimatpåverkan (kg CO2-e)= fördelad volym x klimatindikator</t>
  </si>
  <si>
    <t>09310000-5004</t>
  </si>
  <si>
    <t>Distribution av elektricitet</t>
  </si>
  <si>
    <t>09310000-5</t>
  </si>
  <si>
    <t>09310000-5001</t>
  </si>
  <si>
    <t>El - Svensk el-mix (mindre än 1kW) Hushåll</t>
  </si>
  <si>
    <t>IVL</t>
  </si>
  <si>
    <t>09310000-5002</t>
  </si>
  <si>
    <t>El - Svensk el-mix (mellan 1kW- 60kW) Icke-hushåll</t>
  </si>
  <si>
    <t>09310000-5003</t>
  </si>
  <si>
    <t>El - Nordisk el-mix, residualmix (mindre än 1kW) Hushåll</t>
  </si>
  <si>
    <t>El - Nordisk el-mix, residualmix (mellan 1kW-60kW) Icke-hushåll</t>
  </si>
  <si>
    <t>09310000-5005</t>
  </si>
  <si>
    <t>El - "ursprungsmärkt förnybar mix": vatten 60%, vind 39,75% sol 0,25%, ungefär motsvarande "Bra Miljöval"</t>
  </si>
  <si>
    <t>09310000-5006</t>
  </si>
  <si>
    <t>El - "ursprungsmärkt" befintlig vattenkraft</t>
  </si>
  <si>
    <t>09310000-5007</t>
  </si>
  <si>
    <t>El - "ursprungsmärkt" vind</t>
  </si>
  <si>
    <t>09310000-5008</t>
  </si>
  <si>
    <t>El från ny solcellsanläggning</t>
  </si>
  <si>
    <t>Total andel, summa av ovan</t>
  </si>
  <si>
    <t>Om Miljöspendanalysens fördelningsnyckel för fjärrvärme</t>
  </si>
  <si>
    <t>En övervägande del av fastigheter i tätorter värms av fjärrvärme. Fjärrvärmen alstras genom förbränning av olika slags material. Material som förbränns kan vara avfall och det kan vara</t>
  </si>
  <si>
    <t xml:space="preserve"> fossila bränslen så som fossil gas och olja eller pellets av trä eller annat biobaserat material. En del värmeverk förbränner fossil gas eller biogas. Avfall som förbränns består bland annat av hushållsavfall varav mycket av importeras.</t>
  </si>
  <si>
    <t>En del av hushållsavfallet består av plast baserat på produkter av fossila olja. På en del orter består fjärrvärmen också av värme från omhändertagen spillvärme från industrier eller avloppsreningsverk.</t>
  </si>
  <si>
    <t>Klimatpåverkan kan variera mycket beroende på vilket material som förbränns och om det är spillvärme som omhändertas, om el alstras (kraftvärmeverk) samtidigt eller inte.</t>
  </si>
  <si>
    <t>Värden för olika bränslen för, eller mixar av fjärrvärme finns med i fördelningsnyckel. Här räknas endast värmeproduktion, inte om el alstras samtidigt.</t>
  </si>
  <si>
    <t>Fördelningsnyckeln är nu inställd på 100% svensk mix.</t>
  </si>
  <si>
    <t>Fördelningsnyckeln finns i fliken "Fördelningsnyckel Fjärrvärme".</t>
  </si>
  <si>
    <t>Om värme alstrad av sol eller geotermisk energi köps in (alltså om värmen köps - inte utrustningen eller elen för att driva utrustningen) så kan sådan läggas till på en egen rad. Det kan ske under fliken fjärrvärme eller i någon av flikarna som avser bränsle för uppvärmning.</t>
  </si>
  <si>
    <t>Prisutveckling</t>
  </si>
  <si>
    <t xml:space="preserve">Prisutvecklingen kan ha ändrats från det att underlaget tog fram. </t>
  </si>
  <si>
    <t xml:space="preserve">År 2019 bör användas som basår.  </t>
  </si>
  <si>
    <t xml:space="preserve">För att hantera prisförändringen har vi infört en beräkningsfunktion som är möjlig att justera. </t>
  </si>
  <si>
    <t>Ni kan själva ersätta faktorn med en siffra för prisökning. Då kan oktober 2019 jämföras med aktuell månad aktuellt år.</t>
  </si>
  <si>
    <t>Fördelningsnyckel för klimatberäkning av inköpt fjärrvärme</t>
  </si>
  <si>
    <t>Infoga totalsumman (kronor) för inköp av fjärrvärme</t>
  </si>
  <si>
    <t>003050204-JJ</t>
  </si>
  <si>
    <t>Ej CPV -  Fjärrvärme - defaultvärde</t>
  </si>
  <si>
    <t>Nedanstående summa läggs in i Miljöspendanalysen på raden för defult på kategori Fjärrvärme</t>
  </si>
  <si>
    <t>Fördelning av fjärrvärmens källor. Ange andel av total inköpssumma för fjärrvärmen. Ange siffra mellan 0 och 1, i cellerna nedan.</t>
  </si>
  <si>
    <t>09323000-9001</t>
  </si>
  <si>
    <t>09323000-9</t>
  </si>
  <si>
    <t xml:space="preserve">Fjärrvärme </t>
  </si>
  <si>
    <t>09324000-6</t>
  </si>
  <si>
    <t>Fjärrvärme på längre avstånd</t>
  </si>
  <si>
    <t>se Fjärrvärme 09323000-9, samt 09323000-900n</t>
  </si>
  <si>
    <t>Svensk genomsnitt mix</t>
  </si>
  <si>
    <t>09323000-9005</t>
  </si>
  <si>
    <t>Göteborgsmix (spillvärme, värmepumpar, avfalls- och fossilgasförbränning)</t>
  </si>
  <si>
    <t>09323000-9003</t>
  </si>
  <si>
    <t>Biobränslepellets – hushåll</t>
  </si>
  <si>
    <t>09323000-9004</t>
  </si>
  <si>
    <t>Biobränslepellets  – industri och större verksamheter</t>
  </si>
  <si>
    <t>Möjlighet att ange eget LCA/kr värde</t>
  </si>
  <si>
    <t>egen</t>
  </si>
  <si>
    <t>Om Miljöspendanalysens fördelningsnyckel för bränslen för uppvärmning</t>
  </si>
  <si>
    <t>Fördelningsnycklarnas funktion</t>
  </si>
  <si>
    <t>Hur fördelningsnycklarna kan användas</t>
  </si>
  <si>
    <t xml:space="preserve">Ofta undersöker många offentliga organisationer hur mycket och vilken typ av bränsle som köps in för uppvärmning. Sådan information kan användas för att ställa in fördelningsnyckeln </t>
  </si>
  <si>
    <t xml:space="preserve">så att den beräknade miljöpåverkan från kategorier som samlar bränsle för uppvärmning av fastigheter blir mer representativ för hur inköpen ser ut. </t>
  </si>
  <si>
    <t xml:space="preserve"> Värden utan förbränning ligger dock som en information vid sidan av beräkningen. På grund av avsaknad av data baseras värde för biogas på värdet för biodiesel.</t>
  </si>
  <si>
    <t>Fördelningen i fördelningsnyckeln ställs in genom att procentsiffran för fördelningen ändras.</t>
  </si>
  <si>
    <t>På grund av avsaknad av data baseras värde för biogas på värdet för biodiesel.</t>
  </si>
  <si>
    <t>Hur vi har räknat fram klimatindikatorerna i fördelningsnyckeln framgår av fliken "Framräkning av UHM-indikatorer".</t>
  </si>
  <si>
    <t>Nycklar för olika inköpskategorier för bränslen för uppvärmning</t>
  </si>
  <si>
    <t>Följande fördelningnycklar finns:</t>
  </si>
  <si>
    <t>Fördelningsnyckel för klimatberäkning av inköpta Bio- och träbaserade bränslen</t>
  </si>
  <si>
    <t>Fördelningsnyckel för klimatberäkning av inköpta fossila bränslen inklusive torv för förbränning</t>
  </si>
  <si>
    <t>Observera att uppdelningen är baserad på biobränslen eller fossila bränslen.</t>
  </si>
  <si>
    <t>Om värme alstrad av sol eller geotermisk energi köps in (alltså om värmen köps - inte utrustningen eller elen för att driva utrustningen) så kan sådan läggas till på en egen rad. Det kan ske i någon av flikarna eller under fliken fjärrvärme.</t>
  </si>
  <si>
    <t>Infoga totalsumman (kronor) för inköp av bränslen av trä och annat biologiskt substrat (dock ej torv).</t>
  </si>
  <si>
    <t>003050354-JJ</t>
  </si>
  <si>
    <t>Ej CPV - Bio- och träbaserade bränslen - defaultvärde</t>
  </si>
  <si>
    <t>Nedanstående summa läggs in i Miljöspendanalysen på raden för defult på kategori Trä-bränslen.</t>
  </si>
  <si>
    <t>Fördelning av källor för trä-bränslen. Ange andel av total inköpssumma. Ange siffra mellan 0 och 1, i cellerna nedan.</t>
  </si>
  <si>
    <t>09111400-4001</t>
  </si>
  <si>
    <t>09111400-4</t>
  </si>
  <si>
    <t>Träbränslen</t>
  </si>
  <si>
    <t>Trä biobränsle  – ny råvara, klimatpåverkan beräknad inklusive användning.</t>
  </si>
  <si>
    <t>09111400-4002</t>
  </si>
  <si>
    <t>Trä biobränsle  – spill från sågverk och liknande, klimatpåverkan beräknad inklusive användning.</t>
  </si>
  <si>
    <t>03417000-6</t>
  </si>
  <si>
    <t>Träspill</t>
  </si>
  <si>
    <t>03413000-8</t>
  </si>
  <si>
    <t>Brännved</t>
  </si>
  <si>
    <t>09120000-6010</t>
  </si>
  <si>
    <t>Gasformiga bränslen - biogas av vallodling och reströtning, till uppvärmning</t>
  </si>
  <si>
    <t>Infoga totalsumman (kronor) för inköp av fossila bränslen inklusive torv för förbränning.</t>
  </si>
  <si>
    <t>003050455-JJ</t>
  </si>
  <si>
    <t>Ej CPV - Fossila bränslen - defaultvärde</t>
  </si>
  <si>
    <t>Nedanstående summa läggs in i Miljöspendanalysen på raden för defult på kategori fossila bränslen inklusive torv för förbränning.</t>
  </si>
  <si>
    <t>Fördelning av källor för fossila bränslen inklusive torv för förbränning. Ange andel av total inköpssumma. Ange siffra mellan 0 och 1, i cellerna nedan.</t>
  </si>
  <si>
    <t>09135110-8</t>
  </si>
  <si>
    <t>09000000-3</t>
  </si>
  <si>
    <t>Petroleumprodukter, bränsle, elektricitet och andra energikällor</t>
  </si>
  <si>
    <t>#2 Värmeolja</t>
  </si>
  <si>
    <t>Eldningsolja med låg svavelhalt</t>
  </si>
  <si>
    <t>Torv</t>
  </si>
  <si>
    <t>09112200-9</t>
  </si>
  <si>
    <t>Torv som bränsle</t>
  </si>
  <si>
    <t>Gasformiga bränslen</t>
  </si>
  <si>
    <t>09120000-6</t>
  </si>
  <si>
    <t>09120000-6020</t>
  </si>
  <si>
    <t>Gasformiga bränslen - "naturgas" / fossil gas</t>
  </si>
  <si>
    <t>09111200-2</t>
  </si>
  <si>
    <t>Kolbränslen (av stenkol)</t>
  </si>
  <si>
    <t>Om Miljöspendanalysens fördelningsnyckel för drivmedel</t>
  </si>
  <si>
    <t>Ofta undersöker många offentliga organisationer hur stor andel av olika drivmedel som köps in</t>
  </si>
  <si>
    <t xml:space="preserve">Sådan information kan användas för att ställa in fördelningsnyckeln så att den beräknade miljöpåverkan från kategorier som samlar fordonsbränsle blir mer representativ för hur inköpen ser ut. </t>
  </si>
  <si>
    <t>Fördelningsnyckeln är nu inställd på 50% fossil bensin och 50% fossil diesel.</t>
  </si>
  <si>
    <t xml:space="preserve">Det är för att mana organisationen till att undersöka och arbeta med inköpskategorin fordonsbränsle. </t>
  </si>
  <si>
    <t>Fördelningsnyckel för klimatberäkning av inköpta drivmedel för fordon.</t>
  </si>
  <si>
    <t>Infoga totalsumman (kronor) för inköp av drivmedel för fordon.</t>
  </si>
  <si>
    <t>004011055-JJ</t>
  </si>
  <si>
    <t>Ej CPV - Drivmedel - defaultvärde</t>
  </si>
  <si>
    <t>09100000-01012</t>
  </si>
  <si>
    <t>Bränslen</t>
  </si>
  <si>
    <t>09100000-0</t>
  </si>
  <si>
    <t>Drivmedel</t>
  </si>
  <si>
    <t>09100000-01</t>
  </si>
  <si>
    <t>Bränslen, drivmedel fossila</t>
  </si>
  <si>
    <t>09100000-0112</t>
  </si>
  <si>
    <t>Bensin - fossil, med Svensk etanol pliktkvotsinblandning (inkl. användning)</t>
  </si>
  <si>
    <t>09100000-0122</t>
  </si>
  <si>
    <t>Diesel - fossil (inkl. användning)</t>
  </si>
  <si>
    <t>09100000-0131</t>
  </si>
  <si>
    <t>Fotogen - flygfotogen (inkl. användning)</t>
  </si>
  <si>
    <t>09100000-0141</t>
  </si>
  <si>
    <t>Gas - "naturgas" / fossilgas (inkl. användning)</t>
  </si>
  <si>
    <t>09100000-02</t>
  </si>
  <si>
    <t>Bränslen, drivmedel blandning fossila och biobaserade</t>
  </si>
  <si>
    <t>09100000-02185</t>
  </si>
  <si>
    <t>E85 - Biobaserad etanol ca 85%, ca 15% fossil bensin (inkl. användning)</t>
  </si>
  <si>
    <t>09100000-02250</t>
  </si>
  <si>
    <t>Diesel 50% HVO 50% (biobaserad) (inkl. användning)</t>
  </si>
  <si>
    <t>09100000-03</t>
  </si>
  <si>
    <t>Bränslen, drivmedel helt biobaserade</t>
  </si>
  <si>
    <t>09100000-0321</t>
  </si>
  <si>
    <t>Biobaserad "diesel" 100%</t>
  </si>
  <si>
    <t>09100000-0340</t>
  </si>
  <si>
    <t>Biogas (Inkl. användning) (värde hämtat från biodisel) (senare uppdrag att ta fram nytt värde vallodling &amp; reströtning)</t>
  </si>
  <si>
    <t>09100000-04</t>
  </si>
  <si>
    <t>Bränslen, drivmedel ej fossila eller biobaserade</t>
  </si>
  <si>
    <t>09100000-04411</t>
  </si>
  <si>
    <t>Vätgas, gas spjälkad med el från solceller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</si>
</sst>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000000000000000"/>
    <numFmt numFmtId="165" formatCode="_-* #,##0_-;\-* #,##0_-;_-* &quot;-&quot;??_-;_-@_-"/>
    <numFmt numFmtId="166" formatCode="_-* #,##0.0000000_-;\-* #,##0.0000000_-;_-* &quot;-&quot;??_-;_-@_-"/>
    <numFmt numFmtId="167" formatCode="_-* #,##0\ _k_r_-;\-* #,##0\ _k_r_-;_-* &quot;-&quot;???????\ _k_r_-;_-@_-"/>
    <numFmt numFmtId="168" formatCode="_-* #,##0.00\ _k_r_-;\-* #,##0.00\ _k_r_-;_-* &quot;-&quot;???????\ _k_r_-;_-@_-"/>
    <numFmt numFmtId="169" formatCode="_-* #,##0.0000_-;\-* #,##0.0000_-;_-* &quot;-&quot;??_-;_-@_-"/>
    <numFmt numFmtId="170" formatCode="_-* #,##0.000_-;\-* #,##0.000_-;_-* &quot;-&quot;??_-;_-@_-"/>
  </numFmts>
  <fonts count="19"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sz val="10"/>
      <color theme="1"/>
      <name val="Georgia"/>
      <family val="1"/>
    </font>
    <font>
      <b/>
      <sz val="16"/>
      <color theme="1"/>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78">
    <xf numFmtId="0" fontId="0" fillId="0" borderId="0" xfId="0"/>
    <xf numFmtId="165" fontId="9" fillId="5" borderId="4" xfId="1" applyNumberFormat="1" applyFont="1" applyFill="1" applyBorder="1"/>
    <xf numFmtId="165" fontId="9" fillId="6" borderId="4" xfId="3" applyNumberFormat="1" applyFont="1" applyFill="1" applyBorder="1"/>
    <xf numFmtId="167" fontId="7" fillId="5" borderId="5" xfId="3" applyNumberFormat="1" applyFill="1" applyBorder="1"/>
    <xf numFmtId="0" fontId="0" fillId="0" borderId="0" xfId="0" applyAlignment="1">
      <alignment horizontal="right"/>
    </xf>
    <xf numFmtId="0" fontId="2" fillId="0" borderId="0" xfId="2" applyFill="1" applyBorder="1"/>
    <xf numFmtId="0" fontId="0" fillId="3" borderId="5" xfId="0" applyFill="1" applyBorder="1"/>
    <xf numFmtId="0" fontId="8" fillId="3" borderId="0" xfId="3" applyFont="1" applyFill="1"/>
    <xf numFmtId="0" fontId="7" fillId="3" borderId="0" xfId="3" applyFill="1"/>
    <xf numFmtId="0" fontId="9" fillId="3" borderId="0" xfId="3" applyFont="1" applyFill="1"/>
    <xf numFmtId="0" fontId="9" fillId="3" borderId="0" xfId="3" applyFont="1" applyFill="1" applyAlignment="1">
      <alignment wrapText="1"/>
    </xf>
    <xf numFmtId="43" fontId="7" fillId="5" borderId="4" xfId="1" applyFont="1" applyFill="1" applyBorder="1"/>
    <xf numFmtId="168" fontId="7" fillId="4" borderId="4" xfId="3" applyNumberFormat="1" applyFill="1" applyBorder="1"/>
    <xf numFmtId="0" fontId="11" fillId="0" borderId="0" xfId="3" applyFont="1" applyAlignment="1">
      <alignment horizontal="left"/>
    </xf>
    <xf numFmtId="0" fontId="7" fillId="0" borderId="0" xfId="3"/>
    <xf numFmtId="0" fontId="8" fillId="0" borderId="0" xfId="3" applyFont="1" applyAlignment="1">
      <alignment horizontal="left"/>
    </xf>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164" fontId="0" fillId="5" borderId="5" xfId="0" applyNumberFormat="1"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0" fillId="3" borderId="0" xfId="0" applyFill="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Font="1" applyFill="1" applyBorder="1"/>
    <xf numFmtId="43" fontId="0" fillId="3" borderId="6" xfId="1" applyFont="1" applyFill="1" applyBorder="1"/>
    <xf numFmtId="43" fontId="0" fillId="5" borderId="0" xfId="1" applyFont="1" applyFill="1"/>
    <xf numFmtId="165" fontId="12" fillId="5" borderId="5" xfId="1" applyNumberFormat="1" applyFont="1" applyFill="1" applyBorder="1"/>
    <xf numFmtId="165" fontId="13" fillId="6" borderId="4" xfId="3" applyNumberFormat="1" applyFont="1" applyFill="1" applyBorder="1"/>
    <xf numFmtId="169" fontId="12" fillId="5" borderId="5" xfId="1" applyNumberFormat="1" applyFont="1" applyFill="1" applyBorder="1"/>
    <xf numFmtId="168" fontId="7" fillId="5" borderId="5" xfId="3" applyNumberFormat="1" applyFill="1" applyBorder="1"/>
    <xf numFmtId="168" fontId="7" fillId="4" borderId="0" xfId="3" applyNumberFormat="1" applyFill="1"/>
    <xf numFmtId="43" fontId="7" fillId="5" borderId="0" xfId="1" applyFont="1" applyFill="1" applyBorder="1"/>
    <xf numFmtId="165" fontId="12" fillId="5" borderId="0" xfId="1" applyNumberFormat="1" applyFont="1" applyFill="1" applyBorder="1"/>
    <xf numFmtId="0" fontId="4" fillId="0" borderId="0" xfId="0" applyFont="1"/>
    <xf numFmtId="0" fontId="4" fillId="0" borderId="0" xfId="0" applyFont="1" applyAlignment="1">
      <alignment vertical="top"/>
    </xf>
    <xf numFmtId="2" fontId="4" fillId="0" borderId="0" xfId="0" applyNumberFormat="1" applyFont="1" applyAlignment="1">
      <alignment vertical="top" wrapText="1"/>
    </xf>
    <xf numFmtId="0" fontId="0" fillId="3" borderId="5" xfId="0" applyFill="1" applyBorder="1" applyAlignment="1">
      <alignment horizontal="center"/>
    </xf>
    <xf numFmtId="164" fontId="0" fillId="5" borderId="0" xfId="0" applyNumberFormat="1" applyFill="1"/>
    <xf numFmtId="43" fontId="12" fillId="5" borderId="5" xfId="1" applyFont="1" applyFill="1" applyBorder="1"/>
    <xf numFmtId="43" fontId="7" fillId="5" borderId="5" xfId="1" applyFont="1" applyFill="1" applyBorder="1"/>
    <xf numFmtId="0" fontId="16" fillId="0" borderId="0" xfId="0" applyFont="1"/>
    <xf numFmtId="0" fontId="17" fillId="0" borderId="0" xfId="0" applyFont="1"/>
    <xf numFmtId="0" fontId="12" fillId="0" borderId="0" xfId="3" applyFont="1" applyAlignment="1">
      <alignment vertical="top"/>
    </xf>
    <xf numFmtId="0" fontId="15" fillId="0" borderId="0" xfId="0" applyFont="1" applyAlignment="1">
      <alignment vertic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3" fillId="0" borderId="0" xfId="0" applyFont="1"/>
    <xf numFmtId="0" fontId="18" fillId="0" borderId="0" xfId="0" applyFont="1"/>
    <xf numFmtId="168" fontId="7" fillId="5" borderId="0" xfId="3" applyNumberFormat="1" applyFill="1"/>
    <xf numFmtId="43" fontId="0" fillId="3" borderId="5" xfId="1" applyFont="1" applyFill="1" applyBorder="1"/>
    <xf numFmtId="170" fontId="0" fillId="3" borderId="5" xfId="1" applyNumberFormat="1" applyFont="1" applyFill="1" applyBorder="1"/>
    <xf numFmtId="170" fontId="7" fillId="0" borderId="0" xfId="1" applyNumberFormat="1" applyFont="1" applyFill="1" applyBorder="1"/>
    <xf numFmtId="43" fontId="2" fillId="0" borderId="0" xfId="2" applyNumberFormat="1" applyFill="1" applyBorder="1"/>
    <xf numFmtId="0" fontId="15" fillId="0" borderId="0" xfId="0" applyFont="1"/>
    <xf numFmtId="0" fontId="14" fillId="0" borderId="0" xfId="4"/>
    <xf numFmtId="0" fontId="9" fillId="3" borderId="0" xfId="3" applyFont="1" applyFill="1" applyAlignment="1">
      <alignment vertical="top" wrapText="1"/>
    </xf>
    <xf numFmtId="0" fontId="3" fillId="0" borderId="0" xfId="0" applyFont="1" applyAlignment="1">
      <alignment vertical="top" wrapText="1"/>
    </xf>
    <xf numFmtId="0" fontId="3" fillId="0" borderId="2" xfId="0" applyFont="1" applyBorder="1" applyAlignment="1">
      <alignment vertical="top" wrapText="1"/>
    </xf>
    <xf numFmtId="0" fontId="8" fillId="0" borderId="0" xfId="3" applyFont="1" applyAlignment="1"/>
    <xf numFmtId="0" fontId="0" fillId="0" borderId="0" xfId="0" applyAlignment="1"/>
    <xf numFmtId="0" fontId="0" fillId="0" borderId="7" xfId="0" applyBorder="1" applyAlignment="1"/>
  </cellXfs>
  <cellStyles count="5">
    <cellStyle name="Hyperlänk" xfId="4" builtinId="8"/>
    <cellStyle name="Indata" xfId="2" builtinId="20"/>
    <cellStyle name="Normal" xfId="0" builtinId="0"/>
    <cellStyle name="Normal 3" xfId="3" xr:uid="{B8A3B547-3D0D-4815-9908-B72344BF02C0}"/>
    <cellStyle name="Tusenta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1:B8"/>
  <sheetViews>
    <sheetView workbookViewId="0">
      <selection activeCell="A2" sqref="A2"/>
    </sheetView>
  </sheetViews>
  <sheetFormatPr defaultRowHeight="15" x14ac:dyDescent="0.25"/>
  <sheetData>
    <row r="1" spans="1:2" ht="21" x14ac:dyDescent="0.35">
      <c r="A1" s="53" t="s">
        <v>0</v>
      </c>
    </row>
    <row r="3" spans="1:2" ht="15.75" x14ac:dyDescent="0.25">
      <c r="B3" s="54" t="s">
        <v>1</v>
      </c>
    </row>
    <row r="4" spans="1:2" x14ac:dyDescent="0.25">
      <c r="B4" s="71" t="s">
        <v>2</v>
      </c>
    </row>
    <row r="5" spans="1:2" x14ac:dyDescent="0.25">
      <c r="B5" s="71" t="s">
        <v>3</v>
      </c>
    </row>
    <row r="6" spans="1:2" x14ac:dyDescent="0.25">
      <c r="B6" s="71" t="s">
        <v>4</v>
      </c>
    </row>
    <row r="7" spans="1:2" x14ac:dyDescent="0.25">
      <c r="B7" s="71" t="s">
        <v>5</v>
      </c>
    </row>
    <row r="8" spans="1:2" x14ac:dyDescent="0.25">
      <c r="B8" s="71" t="s">
        <v>6</v>
      </c>
    </row>
  </sheetData>
  <hyperlinks>
    <hyperlink ref="B4" location="'Information EL'!A1" display="Elektricitet" xr:uid="{86D0A43B-1F8B-4115-A5ED-50D770DEB87A}"/>
    <hyperlink ref="B5" location="'Information Fjärrvärme'!A1" display="Fjärrvärme" xr:uid="{3483D609-59C7-4829-A30D-6654C6DF2DEA}"/>
    <hyperlink ref="B6" location="'Information Bränslen för värme'!A1" display="Bio- och träbaserade bränslen för uppvärmning" xr:uid="{0A98C3E0-7040-4B75-B9BF-F18C48166795}"/>
    <hyperlink ref="B7" location="'Fördelningsnyckel Fossilbränsle'!A1" display="Fossila bränslen för uppvärmning" xr:uid="{B21D3D98-AADA-4E9C-A350-D5345C7DD48B}"/>
    <hyperlink ref="B8" location="'Information Drivmedel'!A1" display="Drivmedel (exempelvis för fordon)" xr:uid="{25942157-5013-4902-B2B4-42290D6BA7E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8C63D-BFD5-4E4F-8025-32DEFC1B0730}">
  <dimension ref="A1:R37"/>
  <sheetViews>
    <sheetView zoomScale="80" zoomScaleNormal="80" workbookViewId="0">
      <selection activeCell="A7" sqref="A7"/>
    </sheetView>
  </sheetViews>
  <sheetFormatPr defaultRowHeight="15" x14ac:dyDescent="0.25"/>
  <cols>
    <col min="1" max="1" width="1.140625" customWidth="1"/>
    <col min="2" max="2" width="15.140625" customWidth="1"/>
    <col min="3" max="3" width="21.42578125" customWidth="1"/>
    <col min="4" max="4" width="14.85546875" customWidth="1"/>
    <col min="5" max="5" width="15.85546875" customWidth="1"/>
    <col min="6" max="6" width="89.5703125" bestFit="1" customWidth="1"/>
    <col min="7" max="7" width="20.42578125" customWidth="1"/>
    <col min="8" max="8" width="14.85546875" customWidth="1"/>
    <col min="9" max="9" width="36.140625" customWidth="1"/>
    <col min="10" max="10" width="4.140625" customWidth="1"/>
    <col min="11" max="11" width="22.42578125" customWidth="1"/>
    <col min="12" max="12" width="4.140625" customWidth="1"/>
    <col min="13" max="13" width="49.42578125" bestFit="1" customWidth="1"/>
    <col min="14" max="14" width="4.140625" customWidth="1"/>
    <col min="15" max="15" width="66.85546875" bestFit="1" customWidth="1"/>
  </cols>
  <sheetData>
    <row r="1" spans="1:18" ht="23.25" x14ac:dyDescent="0.35">
      <c r="A1" s="13" t="s">
        <v>187</v>
      </c>
      <c r="B1" s="14"/>
      <c r="C1" s="14"/>
    </row>
    <row r="2" spans="1:18" ht="18.75" x14ac:dyDescent="0.3">
      <c r="A2" s="18" t="s">
        <v>188</v>
      </c>
    </row>
    <row r="3" spans="1:18" ht="19.5" thickBot="1" x14ac:dyDescent="0.35">
      <c r="A3" s="75" t="s">
        <v>49</v>
      </c>
      <c r="B3" s="76"/>
      <c r="C3" s="76"/>
      <c r="D3" s="76"/>
      <c r="E3" s="77"/>
      <c r="F3" s="15" t="s">
        <v>50</v>
      </c>
      <c r="I3" t="s">
        <v>19</v>
      </c>
    </row>
    <row r="4" spans="1:18" ht="19.5" thickBot="1" x14ac:dyDescent="0.35">
      <c r="B4" s="23" t="s">
        <v>189</v>
      </c>
      <c r="C4" s="23" t="s">
        <v>190</v>
      </c>
      <c r="D4" s="23"/>
      <c r="E4" s="23"/>
      <c r="F4" s="17" t="s">
        <v>53</v>
      </c>
      <c r="I4" s="7" t="s">
        <v>54</v>
      </c>
      <c r="J4" s="8"/>
      <c r="K4" s="8"/>
      <c r="L4" s="8"/>
      <c r="M4" s="8"/>
      <c r="N4" s="31"/>
      <c r="O4" s="31"/>
    </row>
    <row r="5" spans="1:18" ht="30.75" thickBot="1" x14ac:dyDescent="0.3">
      <c r="A5" s="16"/>
      <c r="B5" s="36"/>
      <c r="C5" s="14"/>
      <c r="D5" s="20"/>
      <c r="F5" s="19" t="s">
        <v>55</v>
      </c>
      <c r="I5" s="8" t="s">
        <v>56</v>
      </c>
      <c r="J5" s="8"/>
      <c r="K5" s="8"/>
      <c r="L5" s="8"/>
      <c r="M5" s="9"/>
      <c r="N5" s="31"/>
      <c r="O5" s="10" t="s">
        <v>166</v>
      </c>
    </row>
    <row r="6" spans="1:18" ht="15.75" thickBot="1" x14ac:dyDescent="0.3">
      <c r="F6" s="2" t="s">
        <v>58</v>
      </c>
      <c r="I6" s="8" t="s">
        <v>59</v>
      </c>
      <c r="J6" s="8"/>
      <c r="K6" s="8"/>
      <c r="L6" s="8"/>
      <c r="M6" s="9" t="s">
        <v>60</v>
      </c>
      <c r="N6" s="31"/>
      <c r="O6" s="9" t="s">
        <v>61</v>
      </c>
    </row>
    <row r="7" spans="1:18" ht="16.350000000000001" customHeight="1" thickBot="1" x14ac:dyDescent="0.3">
      <c r="D7" t="s">
        <v>19</v>
      </c>
      <c r="E7" s="4"/>
      <c r="F7" s="5"/>
      <c r="I7" s="8"/>
      <c r="J7" s="8"/>
      <c r="K7" s="72" t="s">
        <v>62</v>
      </c>
      <c r="L7" s="8"/>
      <c r="M7" s="1">
        <f>SUM(M33)</f>
        <v>0</v>
      </c>
      <c r="N7" s="31"/>
      <c r="O7" s="40">
        <f>SUM(O33)</f>
        <v>0</v>
      </c>
    </row>
    <row r="8" spans="1:18" x14ac:dyDescent="0.25">
      <c r="D8" t="s">
        <v>19</v>
      </c>
      <c r="E8" s="4"/>
      <c r="F8" s="5"/>
      <c r="H8" t="s">
        <v>19</v>
      </c>
      <c r="I8" s="8"/>
      <c r="J8" s="8"/>
      <c r="K8" s="73"/>
      <c r="L8" s="8"/>
      <c r="M8" s="8" t="s">
        <v>19</v>
      </c>
      <c r="N8" s="31"/>
      <c r="O8" s="8" t="s">
        <v>63</v>
      </c>
    </row>
    <row r="9" spans="1:18" ht="15.75" thickBot="1" x14ac:dyDescent="0.3">
      <c r="D9" t="s">
        <v>19</v>
      </c>
      <c r="E9" s="4"/>
      <c r="F9" s="5"/>
      <c r="I9" s="8" t="s">
        <v>64</v>
      </c>
      <c r="J9" s="8"/>
      <c r="K9" s="73"/>
      <c r="L9" s="8"/>
      <c r="M9" s="8" t="s">
        <v>65</v>
      </c>
      <c r="N9" s="31"/>
      <c r="O9" s="31"/>
    </row>
    <row r="10" spans="1:18" ht="15.75" thickBot="1" x14ac:dyDescent="0.3">
      <c r="E10" s="4"/>
      <c r="F10" s="5"/>
      <c r="I10" s="12">
        <f>SUM(1-I33)</f>
        <v>0</v>
      </c>
      <c r="J10" s="8"/>
      <c r="K10" s="73"/>
      <c r="L10" s="8"/>
      <c r="M10" s="11">
        <f>SUM($B$5-$M$33)</f>
        <v>0</v>
      </c>
      <c r="N10" s="31"/>
      <c r="O10" s="31"/>
    </row>
    <row r="11" spans="1:18" ht="79.5" thickBot="1" x14ac:dyDescent="0.3">
      <c r="A11" s="21"/>
      <c r="B11" s="29" t="s">
        <v>66</v>
      </c>
      <c r="C11" s="29" t="s">
        <v>67</v>
      </c>
      <c r="D11" s="29" t="s">
        <v>68</v>
      </c>
      <c r="E11" s="29" t="s">
        <v>69</v>
      </c>
      <c r="F11" s="29" t="s">
        <v>70</v>
      </c>
      <c r="G11" s="29" t="s">
        <v>71</v>
      </c>
      <c r="H11" s="29" t="s">
        <v>72</v>
      </c>
      <c r="I11" s="30" t="s">
        <v>167</v>
      </c>
      <c r="J11" s="32"/>
      <c r="K11" s="74"/>
      <c r="L11" s="32"/>
      <c r="M11" s="33" t="s">
        <v>74</v>
      </c>
      <c r="N11" s="33"/>
      <c r="O11" s="33" t="s">
        <v>75</v>
      </c>
      <c r="R11" t="s">
        <v>19</v>
      </c>
    </row>
    <row r="12" spans="1:18" ht="16.5" thickTop="1" x14ac:dyDescent="0.25">
      <c r="A12" s="21"/>
      <c r="B12" s="21"/>
      <c r="C12" s="22"/>
      <c r="D12" s="23" t="s">
        <v>189</v>
      </c>
      <c r="E12" s="23" t="s">
        <v>189</v>
      </c>
      <c r="F12" s="23" t="s">
        <v>190</v>
      </c>
      <c r="G12" s="22">
        <v>0.20911359428625789</v>
      </c>
      <c r="H12" s="22" t="s">
        <v>191</v>
      </c>
      <c r="I12" s="43"/>
      <c r="J12" s="21"/>
      <c r="K12" s="21"/>
      <c r="L12" s="21"/>
      <c r="M12" s="44"/>
      <c r="N12" s="21"/>
      <c r="O12" s="45"/>
    </row>
    <row r="13" spans="1:18" x14ac:dyDescent="0.25">
      <c r="A13" s="21"/>
      <c r="B13" s="24">
        <v>15100000</v>
      </c>
      <c r="C13" s="24" t="s">
        <v>192</v>
      </c>
      <c r="D13" s="26" t="s">
        <v>193</v>
      </c>
      <c r="E13" s="26" t="s">
        <v>193</v>
      </c>
      <c r="F13" s="26" t="s">
        <v>192</v>
      </c>
      <c r="G13" s="21"/>
      <c r="H13" s="21"/>
      <c r="I13" s="21"/>
      <c r="J13" s="21"/>
      <c r="K13" s="21"/>
      <c r="L13" s="21"/>
      <c r="M13" s="21"/>
      <c r="N13" s="21"/>
      <c r="O13" s="34"/>
    </row>
    <row r="14" spans="1:18" x14ac:dyDescent="0.25">
      <c r="A14" s="21"/>
      <c r="B14" s="24">
        <v>12131800</v>
      </c>
      <c r="C14" s="24" t="s">
        <v>194</v>
      </c>
      <c r="D14" s="26" t="s">
        <v>193</v>
      </c>
      <c r="E14" s="26" t="s">
        <v>195</v>
      </c>
      <c r="F14" s="26" t="s">
        <v>196</v>
      </c>
      <c r="G14" s="21"/>
      <c r="H14" s="21"/>
      <c r="I14" s="21"/>
      <c r="J14" s="21"/>
      <c r="K14" s="21"/>
      <c r="L14" s="21"/>
      <c r="M14" s="21"/>
      <c r="N14" s="21"/>
      <c r="O14" s="34"/>
    </row>
    <row r="15" spans="1:18" ht="15.75" x14ac:dyDescent="0.25">
      <c r="A15" s="21"/>
      <c r="B15" s="26"/>
      <c r="C15" s="26"/>
      <c r="D15" s="26" t="s">
        <v>193</v>
      </c>
      <c r="E15" s="26" t="s">
        <v>197</v>
      </c>
      <c r="F15" s="26" t="s">
        <v>198</v>
      </c>
      <c r="G15" s="27">
        <v>0.20911359428625789</v>
      </c>
      <c r="H15" s="28" t="s">
        <v>81</v>
      </c>
      <c r="I15" s="37">
        <v>0.5</v>
      </c>
      <c r="J15" s="21"/>
      <c r="K15" s="66">
        <v>1</v>
      </c>
      <c r="L15" s="21"/>
      <c r="M15" s="52">
        <f>SUM(($B$5/K15)*I15)</f>
        <v>0</v>
      </c>
      <c r="N15" s="21"/>
      <c r="O15" s="51">
        <f>SUM(M15*G15)</f>
        <v>0</v>
      </c>
    </row>
    <row r="16" spans="1:18" ht="15.75" x14ac:dyDescent="0.25">
      <c r="A16" s="21"/>
      <c r="B16" s="26"/>
      <c r="C16" s="26"/>
      <c r="D16" s="26" t="s">
        <v>193</v>
      </c>
      <c r="E16" s="26" t="s">
        <v>199</v>
      </c>
      <c r="F16" s="26" t="s">
        <v>200</v>
      </c>
      <c r="G16" s="27">
        <v>0.19947975746772534</v>
      </c>
      <c r="H16" s="28" t="s">
        <v>81</v>
      </c>
      <c r="I16" s="37">
        <v>0.5</v>
      </c>
      <c r="J16" s="21"/>
      <c r="K16" s="66">
        <v>1</v>
      </c>
      <c r="L16" s="21"/>
      <c r="M16" s="52">
        <f>SUM(($B$5/K16)*I16)</f>
        <v>0</v>
      </c>
      <c r="N16" s="21"/>
      <c r="O16" s="51">
        <f t="shared" ref="O16:O29" si="0">SUM(M16*G16)</f>
        <v>0</v>
      </c>
    </row>
    <row r="17" spans="1:16" ht="15.75" x14ac:dyDescent="0.25">
      <c r="A17" s="21"/>
      <c r="B17" s="26"/>
      <c r="C17" s="26"/>
      <c r="D17" s="26" t="s">
        <v>193</v>
      </c>
      <c r="E17" s="26" t="s">
        <v>201</v>
      </c>
      <c r="F17" s="26" t="s">
        <v>202</v>
      </c>
      <c r="G17" s="27">
        <v>0.5769890508023533</v>
      </c>
      <c r="H17" s="28" t="s">
        <v>81</v>
      </c>
      <c r="I17" s="37"/>
      <c r="J17" s="21"/>
      <c r="K17" s="66">
        <v>1</v>
      </c>
      <c r="L17" s="21"/>
      <c r="M17" s="52">
        <f>SUM(($B$5/K17)*I17)</f>
        <v>0</v>
      </c>
      <c r="N17" s="21"/>
      <c r="O17" s="51">
        <f t="shared" si="0"/>
        <v>0</v>
      </c>
      <c r="P17" t="s">
        <v>19</v>
      </c>
    </row>
    <row r="18" spans="1:16" ht="15.75" x14ac:dyDescent="0.25">
      <c r="A18" s="21"/>
      <c r="B18" s="26">
        <v>15111500</v>
      </c>
      <c r="C18" s="26" t="s">
        <v>176</v>
      </c>
      <c r="D18" s="26" t="s">
        <v>193</v>
      </c>
      <c r="E18" s="26" t="s">
        <v>203</v>
      </c>
      <c r="F18" s="26" t="s">
        <v>204</v>
      </c>
      <c r="G18" s="27">
        <v>0.16312528861781303</v>
      </c>
      <c r="H18" s="28" t="s">
        <v>81</v>
      </c>
      <c r="I18" s="37"/>
      <c r="J18" s="21"/>
      <c r="K18" s="66">
        <v>1</v>
      </c>
      <c r="L18" s="21"/>
      <c r="M18" s="52">
        <f>SUM(($B$5/K18)*I18)</f>
        <v>0</v>
      </c>
      <c r="N18" s="21"/>
      <c r="O18" s="51"/>
    </row>
    <row r="19" spans="1:16" x14ac:dyDescent="0.25">
      <c r="A19" s="21"/>
      <c r="B19" s="26"/>
      <c r="C19" s="26"/>
      <c r="D19" s="26" t="s">
        <v>193</v>
      </c>
      <c r="E19" s="26" t="s">
        <v>205</v>
      </c>
      <c r="F19" s="26" t="s">
        <v>206</v>
      </c>
      <c r="G19" s="21"/>
      <c r="H19" s="21"/>
      <c r="I19" s="21"/>
      <c r="J19" s="21"/>
      <c r="K19" s="21"/>
      <c r="L19" s="21"/>
      <c r="M19" s="38"/>
      <c r="N19" s="21"/>
      <c r="O19" s="38"/>
    </row>
    <row r="20" spans="1:16" ht="15.75" x14ac:dyDescent="0.25">
      <c r="A20" s="21"/>
      <c r="B20" s="26"/>
      <c r="C20" s="26"/>
      <c r="D20" s="26" t="s">
        <v>193</v>
      </c>
      <c r="E20" s="26" t="s">
        <v>207</v>
      </c>
      <c r="F20" s="26" t="s">
        <v>208</v>
      </c>
      <c r="G20" s="27">
        <v>0.11923010482866467</v>
      </c>
      <c r="H20" s="28" t="s">
        <v>81</v>
      </c>
      <c r="I20" s="37"/>
      <c r="J20" s="21"/>
      <c r="K20" s="66">
        <v>1</v>
      </c>
      <c r="L20" s="21"/>
      <c r="M20" s="52">
        <f>SUM(($B$5/K20)*I20)</f>
        <v>0</v>
      </c>
      <c r="N20" s="21"/>
      <c r="O20" s="51">
        <f t="shared" si="0"/>
        <v>0</v>
      </c>
    </row>
    <row r="21" spans="1:16" ht="15.75" x14ac:dyDescent="0.25">
      <c r="A21" s="21"/>
      <c r="B21" s="26"/>
      <c r="C21" s="26"/>
      <c r="D21" s="26" t="s">
        <v>193</v>
      </c>
      <c r="E21" s="26" t="s">
        <v>209</v>
      </c>
      <c r="F21" s="26" t="s">
        <v>210</v>
      </c>
      <c r="G21" s="27">
        <v>0.23336767465452807</v>
      </c>
      <c r="H21" s="28" t="s">
        <v>81</v>
      </c>
      <c r="I21" s="37"/>
      <c r="J21" s="21"/>
      <c r="K21" s="66">
        <v>1</v>
      </c>
      <c r="L21" s="21"/>
      <c r="M21" s="52">
        <f>SUM(($B$5/K21)*I21)</f>
        <v>0</v>
      </c>
      <c r="N21" s="21"/>
      <c r="O21" s="51"/>
    </row>
    <row r="22" spans="1:16" x14ac:dyDescent="0.25">
      <c r="A22" s="21"/>
      <c r="B22" s="26"/>
      <c r="C22" s="26"/>
      <c r="D22" s="26" t="s">
        <v>193</v>
      </c>
      <c r="E22" s="26" t="s">
        <v>211</v>
      </c>
      <c r="F22" s="26" t="s">
        <v>212</v>
      </c>
      <c r="G22" s="21"/>
      <c r="H22" s="21"/>
      <c r="I22" s="21"/>
      <c r="J22" s="21"/>
      <c r="K22" s="21"/>
      <c r="L22" s="21"/>
      <c r="M22" s="38"/>
      <c r="N22" s="21"/>
      <c r="O22" s="38"/>
    </row>
    <row r="23" spans="1:16" ht="15.75" x14ac:dyDescent="0.25">
      <c r="A23" s="21"/>
      <c r="B23" s="26"/>
      <c r="C23" s="26"/>
      <c r="D23" s="26" t="s">
        <v>193</v>
      </c>
      <c r="E23" s="26" t="s">
        <v>213</v>
      </c>
      <c r="F23" s="26" t="s">
        <v>214</v>
      </c>
      <c r="G23" s="27">
        <v>9.3512120915197616E-2</v>
      </c>
      <c r="H23" s="28" t="s">
        <v>81</v>
      </c>
      <c r="I23" s="37"/>
      <c r="J23" s="21"/>
      <c r="K23" s="66">
        <v>1</v>
      </c>
      <c r="L23" s="21"/>
      <c r="M23" s="52">
        <f>SUM(($B$5/K23)*I23)</f>
        <v>0</v>
      </c>
      <c r="N23" s="21"/>
      <c r="O23" s="51"/>
    </row>
    <row r="24" spans="1:16" ht="15.75" x14ac:dyDescent="0.25">
      <c r="A24" s="21"/>
      <c r="B24" s="26"/>
      <c r="C24" s="26"/>
      <c r="D24" s="26" t="s">
        <v>193</v>
      </c>
      <c r="E24" s="26" t="s">
        <v>215</v>
      </c>
      <c r="F24" s="26" t="s">
        <v>216</v>
      </c>
      <c r="G24" s="27">
        <v>8.1886472060976226E-2</v>
      </c>
      <c r="H24" s="28" t="s">
        <v>81</v>
      </c>
      <c r="I24" s="37"/>
      <c r="J24" s="21"/>
      <c r="K24" s="66">
        <v>1</v>
      </c>
      <c r="L24" s="21"/>
      <c r="M24" s="52">
        <f>SUM(($B$5/K24)*I24)</f>
        <v>0</v>
      </c>
      <c r="N24" s="21"/>
      <c r="O24" s="51"/>
    </row>
    <row r="25" spans="1:16" x14ac:dyDescent="0.25">
      <c r="A25" s="21"/>
      <c r="B25" s="26"/>
      <c r="C25" s="26"/>
      <c r="D25" s="26" t="s">
        <v>193</v>
      </c>
      <c r="E25" s="26" t="s">
        <v>217</v>
      </c>
      <c r="F25" s="26" t="s">
        <v>218</v>
      </c>
      <c r="G25" s="21"/>
      <c r="H25" s="21"/>
      <c r="I25" s="21"/>
      <c r="J25" s="21"/>
      <c r="K25" s="21"/>
      <c r="L25" s="21"/>
      <c r="M25" s="38"/>
      <c r="N25" s="21"/>
      <c r="O25" s="38"/>
    </row>
    <row r="26" spans="1:16" ht="15.75" x14ac:dyDescent="0.25">
      <c r="A26" s="21"/>
      <c r="B26" s="26"/>
      <c r="C26" s="26"/>
      <c r="D26" s="26" t="s">
        <v>193</v>
      </c>
      <c r="E26" s="26" t="s">
        <v>219</v>
      </c>
      <c r="F26" s="26" t="s">
        <v>220</v>
      </c>
      <c r="G26" s="27">
        <v>7.4038461538461539E-2</v>
      </c>
      <c r="H26" s="28" t="s">
        <v>81</v>
      </c>
      <c r="I26" s="37"/>
      <c r="J26" s="21"/>
      <c r="K26" s="66">
        <v>1</v>
      </c>
      <c r="L26" s="21"/>
      <c r="M26" s="52">
        <f>SUM(($B$5/K26)*I26)</f>
        <v>0</v>
      </c>
      <c r="N26" s="21"/>
      <c r="O26" s="51"/>
    </row>
    <row r="27" spans="1:16" x14ac:dyDescent="0.25">
      <c r="A27" s="21"/>
      <c r="B27" s="26"/>
      <c r="C27" s="26"/>
      <c r="D27" s="21"/>
      <c r="E27" s="21"/>
      <c r="F27" s="21"/>
      <c r="G27" s="21"/>
      <c r="H27" s="21"/>
      <c r="I27" s="21"/>
      <c r="J27" s="21"/>
      <c r="K27" s="21"/>
      <c r="L27" s="21"/>
      <c r="M27" s="38"/>
      <c r="N27" s="21"/>
      <c r="O27" s="38"/>
    </row>
    <row r="28" spans="1:16" ht="15.75" x14ac:dyDescent="0.25">
      <c r="A28" s="21"/>
      <c r="B28" s="26"/>
      <c r="C28" s="26"/>
      <c r="D28" s="26" t="s">
        <v>193</v>
      </c>
      <c r="E28" s="25"/>
      <c r="F28" s="6" t="s">
        <v>129</v>
      </c>
      <c r="G28" s="6"/>
      <c r="H28" s="49" t="s">
        <v>130</v>
      </c>
      <c r="I28" s="37"/>
      <c r="J28" s="21"/>
      <c r="K28" s="66">
        <v>1</v>
      </c>
      <c r="L28" s="21"/>
      <c r="M28" s="52">
        <f>SUM(($B$5/K28)*I28)</f>
        <v>0</v>
      </c>
      <c r="N28" s="21"/>
      <c r="O28" s="51">
        <f>SUM(M28*G28)</f>
        <v>0</v>
      </c>
    </row>
    <row r="29" spans="1:16" ht="15.75" x14ac:dyDescent="0.25">
      <c r="A29" s="21"/>
      <c r="B29" s="26"/>
      <c r="C29" s="26"/>
      <c r="D29" s="26" t="s">
        <v>193</v>
      </c>
      <c r="E29" s="25"/>
      <c r="F29" s="6" t="s">
        <v>129</v>
      </c>
      <c r="G29" s="6"/>
      <c r="H29" s="49" t="s">
        <v>130</v>
      </c>
      <c r="I29" s="37"/>
      <c r="J29" s="21"/>
      <c r="K29" s="66">
        <v>1</v>
      </c>
      <c r="L29" s="21"/>
      <c r="M29" s="52">
        <f>SUM(($B$5/K29)*I29)</f>
        <v>0</v>
      </c>
      <c r="N29" s="21"/>
      <c r="O29" s="51">
        <f t="shared" si="0"/>
        <v>0</v>
      </c>
    </row>
    <row r="30" spans="1:16" ht="15.75" x14ac:dyDescent="0.25">
      <c r="A30" s="21"/>
      <c r="B30" s="26"/>
      <c r="C30" s="26"/>
      <c r="D30" s="26" t="s">
        <v>193</v>
      </c>
      <c r="E30" s="25"/>
      <c r="F30" s="6" t="s">
        <v>129</v>
      </c>
      <c r="G30" s="6"/>
      <c r="H30" s="49" t="s">
        <v>130</v>
      </c>
      <c r="I30" s="37"/>
      <c r="J30" s="21"/>
      <c r="K30" s="66">
        <v>1</v>
      </c>
      <c r="L30" s="21"/>
      <c r="M30" s="52">
        <f>SUM(($B$5/K30)*I30)</f>
        <v>0</v>
      </c>
      <c r="N30" s="21"/>
      <c r="O30" s="51">
        <f t="shared" ref="O30:O31" si="1">SUM(M30*G30)</f>
        <v>0</v>
      </c>
    </row>
    <row r="31" spans="1:16" ht="15.75" x14ac:dyDescent="0.25">
      <c r="A31" s="21"/>
      <c r="B31" s="26"/>
      <c r="C31" s="26"/>
      <c r="D31" s="26" t="s">
        <v>193</v>
      </c>
      <c r="E31" s="25"/>
      <c r="F31" s="6" t="s">
        <v>129</v>
      </c>
      <c r="G31" s="6"/>
      <c r="H31" s="49" t="s">
        <v>130</v>
      </c>
      <c r="I31" s="37"/>
      <c r="J31" s="21"/>
      <c r="K31" s="66">
        <v>1</v>
      </c>
      <c r="L31" s="21"/>
      <c r="M31" s="52">
        <f>SUM(($B$5/K31)*I31)</f>
        <v>0</v>
      </c>
      <c r="N31" s="21"/>
      <c r="O31" s="51">
        <f t="shared" si="1"/>
        <v>0</v>
      </c>
    </row>
    <row r="32" spans="1:16" x14ac:dyDescent="0.25">
      <c r="A32" s="21"/>
      <c r="B32" s="21"/>
      <c r="C32" s="21"/>
      <c r="D32" s="21"/>
      <c r="E32" s="21"/>
      <c r="F32" s="21"/>
      <c r="G32" s="21"/>
      <c r="H32" s="21"/>
      <c r="I32" s="38"/>
      <c r="J32" s="21"/>
      <c r="K32" s="21"/>
      <c r="L32" s="21"/>
      <c r="M32" s="38"/>
      <c r="N32" s="21"/>
      <c r="O32" s="38"/>
    </row>
    <row r="33" spans="1:15" x14ac:dyDescent="0.25">
      <c r="A33" s="21"/>
      <c r="B33" s="21"/>
      <c r="C33" s="21"/>
      <c r="D33" s="21"/>
      <c r="E33" s="21" t="s">
        <v>19</v>
      </c>
      <c r="F33" s="21"/>
      <c r="G33" s="21"/>
      <c r="H33" s="21"/>
      <c r="I33" s="42">
        <f>SUM((I15:I31))</f>
        <v>1</v>
      </c>
      <c r="J33" s="21"/>
      <c r="K33" s="21"/>
      <c r="L33" s="21"/>
      <c r="M33" s="52">
        <f>SUM(M15:M31)</f>
        <v>0</v>
      </c>
      <c r="N33" s="21"/>
      <c r="O33" s="52">
        <f>SUM(O15:O31)</f>
        <v>0</v>
      </c>
    </row>
    <row r="34" spans="1:15" x14ac:dyDescent="0.25">
      <c r="A34" s="21"/>
      <c r="B34" s="21"/>
      <c r="C34" s="21"/>
      <c r="D34" s="21" t="s">
        <v>19</v>
      </c>
      <c r="E34" s="21"/>
      <c r="F34" s="21"/>
      <c r="G34" s="50"/>
      <c r="H34" s="21"/>
      <c r="I34" s="35" t="s">
        <v>95</v>
      </c>
      <c r="J34" s="21" t="s">
        <v>19</v>
      </c>
      <c r="K34" s="21"/>
      <c r="L34" s="21"/>
      <c r="M34" s="35" t="s">
        <v>95</v>
      </c>
      <c r="N34" s="21"/>
      <c r="O34" s="35" t="s">
        <v>95</v>
      </c>
    </row>
    <row r="35" spans="1:15" x14ac:dyDescent="0.25">
      <c r="B35" s="46"/>
      <c r="C35" s="46" t="s">
        <v>19</v>
      </c>
      <c r="D35" s="46" t="s">
        <v>19</v>
      </c>
      <c r="E35" t="s">
        <v>19</v>
      </c>
      <c r="F35" t="s">
        <v>19</v>
      </c>
      <c r="G35" t="s">
        <v>19</v>
      </c>
    </row>
    <row r="37" spans="1:15" x14ac:dyDescent="0.25">
      <c r="K37" t="s">
        <v>19</v>
      </c>
    </row>
  </sheetData>
  <mergeCells count="2">
    <mergeCell ref="A3:E3"/>
    <mergeCell ref="K7:K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I41"/>
  <sheetViews>
    <sheetView tabSelected="1" zoomScale="80" zoomScaleNormal="80" workbookViewId="0">
      <selection activeCell="J8" sqref="J8"/>
    </sheetView>
  </sheetViews>
  <sheetFormatPr defaultRowHeight="15" x14ac:dyDescent="0.25"/>
  <cols>
    <col min="2" max="2" width="28.5703125" customWidth="1"/>
    <col min="3" max="3" width="12.5703125" customWidth="1"/>
    <col min="4" max="4" width="11.85546875" bestFit="1" customWidth="1"/>
  </cols>
  <sheetData>
    <row r="1" spans="1:9" ht="21" x14ac:dyDescent="0.35">
      <c r="A1" s="53" t="s">
        <v>7</v>
      </c>
    </row>
    <row r="3" spans="1:9" ht="21" x14ac:dyDescent="0.35">
      <c r="B3" s="53" t="s">
        <v>8</v>
      </c>
    </row>
    <row r="4" spans="1:9" ht="15.75" x14ac:dyDescent="0.25">
      <c r="B4" s="54" t="s">
        <v>9</v>
      </c>
    </row>
    <row r="5" spans="1:9" ht="15.75" x14ac:dyDescent="0.25">
      <c r="B5" s="54" t="s">
        <v>10</v>
      </c>
    </row>
    <row r="6" spans="1:9" ht="15.75" x14ac:dyDescent="0.25">
      <c r="B6" s="54" t="s">
        <v>11</v>
      </c>
    </row>
    <row r="7" spans="1:9" ht="15.75" x14ac:dyDescent="0.25">
      <c r="B7" s="54" t="s">
        <v>12</v>
      </c>
    </row>
    <row r="8" spans="1:9" ht="15.75" x14ac:dyDescent="0.25">
      <c r="B8" s="54" t="s">
        <v>13</v>
      </c>
      <c r="I8" t="s">
        <v>14</v>
      </c>
    </row>
    <row r="9" spans="1:9" ht="15.75" x14ac:dyDescent="0.25">
      <c r="B9" s="54" t="s">
        <v>15</v>
      </c>
    </row>
    <row r="10" spans="1:9" ht="15.75" x14ac:dyDescent="0.25">
      <c r="B10" s="54" t="s">
        <v>16</v>
      </c>
    </row>
    <row r="11" spans="1:9" ht="15.75" x14ac:dyDescent="0.25">
      <c r="B11" s="54" t="s">
        <v>17</v>
      </c>
    </row>
    <row r="12" spans="1:9" ht="15.75" x14ac:dyDescent="0.25">
      <c r="B12" s="54" t="s">
        <v>18</v>
      </c>
    </row>
    <row r="13" spans="1:9" ht="15.75" x14ac:dyDescent="0.25">
      <c r="B13" s="54"/>
    </row>
    <row r="14" spans="1:9" ht="21" x14ac:dyDescent="0.35">
      <c r="A14" t="s">
        <v>19</v>
      </c>
      <c r="B14" s="53" t="s">
        <v>20</v>
      </c>
    </row>
    <row r="15" spans="1:9" ht="15.75" x14ac:dyDescent="0.25">
      <c r="B15" s="54" t="s">
        <v>21</v>
      </c>
    </row>
    <row r="16" spans="1:9" ht="15.75" x14ac:dyDescent="0.25">
      <c r="B16" s="54" t="s">
        <v>22</v>
      </c>
    </row>
    <row r="17" spans="2:4" x14ac:dyDescent="0.25">
      <c r="B17" t="s">
        <v>23</v>
      </c>
    </row>
    <row r="18" spans="2:4" ht="15.75" x14ac:dyDescent="0.25">
      <c r="B18" s="54" t="s">
        <v>24</v>
      </c>
    </row>
    <row r="19" spans="2:4" ht="15.75" x14ac:dyDescent="0.25">
      <c r="B19" s="54" t="s">
        <v>25</v>
      </c>
    </row>
    <row r="20" spans="2:4" ht="15.75" x14ac:dyDescent="0.25">
      <c r="B20" s="54" t="s">
        <v>26</v>
      </c>
    </row>
    <row r="21" spans="2:4" ht="15.75" x14ac:dyDescent="0.25">
      <c r="B21" s="54" t="s">
        <v>27</v>
      </c>
    </row>
    <row r="22" spans="2:4" ht="15.75" x14ac:dyDescent="0.25">
      <c r="B22" s="54" t="s">
        <v>28</v>
      </c>
    </row>
    <row r="23" spans="2:4" ht="15.75" x14ac:dyDescent="0.25">
      <c r="B23" s="54"/>
    </row>
    <row r="24" spans="2:4" ht="21" x14ac:dyDescent="0.35">
      <c r="B24" s="53" t="s">
        <v>29</v>
      </c>
    </row>
    <row r="25" spans="2:4" x14ac:dyDescent="0.25">
      <c r="B25" t="s">
        <v>30</v>
      </c>
    </row>
    <row r="26" spans="2:4" x14ac:dyDescent="0.25">
      <c r="B26" t="s">
        <v>31</v>
      </c>
    </row>
    <row r="27" spans="2:4" x14ac:dyDescent="0.25">
      <c r="B27" t="s">
        <v>32</v>
      </c>
    </row>
    <row r="28" spans="2:4" x14ac:dyDescent="0.25">
      <c r="B28" t="s">
        <v>33</v>
      </c>
    </row>
    <row r="29" spans="2:4" x14ac:dyDescent="0.25">
      <c r="B29" t="s">
        <v>34</v>
      </c>
    </row>
    <row r="30" spans="2:4" ht="15.75" thickBot="1" x14ac:dyDescent="0.3"/>
    <row r="31" spans="2:4" x14ac:dyDescent="0.25">
      <c r="B31" s="57" t="s">
        <v>35</v>
      </c>
      <c r="C31" s="58" t="s">
        <v>36</v>
      </c>
      <c r="D31" s="59" t="s">
        <v>37</v>
      </c>
    </row>
    <row r="32" spans="2:4" ht="15.75" thickBot="1" x14ac:dyDescent="0.3">
      <c r="B32" s="60" t="s">
        <v>38</v>
      </c>
      <c r="C32" s="61">
        <v>140.69999999999999</v>
      </c>
      <c r="D32" s="62">
        <v>157.4</v>
      </c>
    </row>
    <row r="33" spans="2:2" x14ac:dyDescent="0.25">
      <c r="B33" t="s">
        <v>39</v>
      </c>
    </row>
    <row r="34" spans="2:2" x14ac:dyDescent="0.25">
      <c r="B34" t="s">
        <v>40</v>
      </c>
    </row>
    <row r="35" spans="2:2" x14ac:dyDescent="0.25">
      <c r="B35" t="s">
        <v>41</v>
      </c>
    </row>
    <row r="36" spans="2:2" x14ac:dyDescent="0.25">
      <c r="B36" t="s">
        <v>42</v>
      </c>
    </row>
    <row r="38" spans="2:2" ht="21" x14ac:dyDescent="0.35">
      <c r="B38" s="53" t="s">
        <v>43</v>
      </c>
    </row>
    <row r="39" spans="2:2" ht="15.75" x14ac:dyDescent="0.25">
      <c r="B39" s="55" t="s">
        <v>44</v>
      </c>
    </row>
    <row r="40" spans="2:2" ht="15.75" x14ac:dyDescent="0.25">
      <c r="B40" s="54" t="s">
        <v>45</v>
      </c>
    </row>
    <row r="41" spans="2:2" ht="15.75" x14ac:dyDescent="0.25">
      <c r="B41" s="5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2FF31-DB44-4F9C-8F6F-D6CC311F9C06}">
  <dimension ref="A1:R24"/>
  <sheetViews>
    <sheetView zoomScale="80" zoomScaleNormal="80" workbookViewId="0">
      <selection activeCell="B6" sqref="B6"/>
    </sheetView>
  </sheetViews>
  <sheetFormatPr defaultRowHeight="15" x14ac:dyDescent="0.25"/>
  <cols>
    <col min="1" max="1" width="1.140625" customWidth="1"/>
    <col min="2" max="2" width="15.140625" customWidth="1"/>
    <col min="3" max="3" width="26.140625" customWidth="1"/>
    <col min="4" max="4" width="14.85546875" customWidth="1"/>
    <col min="5" max="5" width="20.85546875" customWidth="1"/>
    <col min="6" max="6" width="89.5703125" bestFit="1" customWidth="1"/>
    <col min="7" max="7" width="20.42578125" customWidth="1"/>
    <col min="8" max="8" width="14.85546875" customWidth="1"/>
    <col min="9" max="9" width="36.140625" customWidth="1"/>
    <col min="10" max="10" width="3.85546875" customWidth="1"/>
    <col min="11" max="11" width="17.5703125" customWidth="1"/>
    <col min="12" max="12" width="4.140625" customWidth="1"/>
    <col min="13" max="13" width="49.42578125" bestFit="1" customWidth="1"/>
    <col min="14" max="14" width="4.140625" customWidth="1"/>
    <col min="15" max="15" width="66.85546875" bestFit="1" customWidth="1"/>
  </cols>
  <sheetData>
    <row r="1" spans="1:18" ht="23.25" x14ac:dyDescent="0.35">
      <c r="A1" s="13" t="s">
        <v>47</v>
      </c>
      <c r="B1" s="14"/>
      <c r="C1" s="14"/>
    </row>
    <row r="2" spans="1:18" ht="18.75" x14ac:dyDescent="0.3">
      <c r="A2" s="18" t="s">
        <v>48</v>
      </c>
    </row>
    <row r="3" spans="1:18" ht="19.5" thickBot="1" x14ac:dyDescent="0.35">
      <c r="A3" s="18" t="s">
        <v>49</v>
      </c>
      <c r="B3" s="14"/>
      <c r="C3" s="14"/>
      <c r="F3" s="15" t="s">
        <v>50</v>
      </c>
      <c r="I3" t="s">
        <v>19</v>
      </c>
    </row>
    <row r="4" spans="1:18" ht="19.5" thickBot="1" x14ac:dyDescent="0.35">
      <c r="B4" s="23" t="s">
        <v>51</v>
      </c>
      <c r="C4" s="23" t="s">
        <v>52</v>
      </c>
      <c r="D4" s="23"/>
      <c r="F4" s="17" t="s">
        <v>53</v>
      </c>
      <c r="I4" s="7" t="s">
        <v>54</v>
      </c>
      <c r="J4" s="7"/>
      <c r="K4" s="8"/>
      <c r="L4" s="8"/>
      <c r="M4" s="8"/>
      <c r="N4" s="31"/>
      <c r="O4" s="31"/>
    </row>
    <row r="5" spans="1:18" ht="30.75" thickBot="1" x14ac:dyDescent="0.3">
      <c r="A5" s="16"/>
      <c r="B5" s="36"/>
      <c r="C5" s="14"/>
      <c r="D5" s="20"/>
      <c r="F5" s="19" t="s">
        <v>55</v>
      </c>
      <c r="I5" s="8" t="s">
        <v>56</v>
      </c>
      <c r="J5" s="8"/>
      <c r="K5" s="8"/>
      <c r="L5" s="8"/>
      <c r="M5" s="9"/>
      <c r="N5" s="31"/>
      <c r="O5" s="10" t="s">
        <v>57</v>
      </c>
    </row>
    <row r="6" spans="1:18" ht="15.75" thickBot="1" x14ac:dyDescent="0.3">
      <c r="F6" s="2" t="s">
        <v>58</v>
      </c>
      <c r="I6" s="8" t="s">
        <v>59</v>
      </c>
      <c r="J6" s="8"/>
      <c r="K6" s="8"/>
      <c r="L6" s="8"/>
      <c r="M6" s="9" t="s">
        <v>60</v>
      </c>
      <c r="N6" s="31"/>
      <c r="O6" s="9" t="s">
        <v>61</v>
      </c>
    </row>
    <row r="7" spans="1:18" ht="16.5" thickBot="1" x14ac:dyDescent="0.3">
      <c r="E7" s="4"/>
      <c r="F7" s="5"/>
      <c r="I7" s="8"/>
      <c r="J7" s="8"/>
      <c r="K7" s="72" t="s">
        <v>62</v>
      </c>
      <c r="L7" s="8"/>
      <c r="M7" s="1">
        <f>SUM(M23)</f>
        <v>0</v>
      </c>
      <c r="N7" s="31"/>
      <c r="O7" s="40">
        <f>SUM(O23)</f>
        <v>0</v>
      </c>
    </row>
    <row r="8" spans="1:18" ht="15.75" x14ac:dyDescent="0.25">
      <c r="A8" s="64"/>
      <c r="E8" s="4"/>
      <c r="F8" s="63"/>
      <c r="I8" s="8"/>
      <c r="J8" s="8"/>
      <c r="K8" s="73"/>
      <c r="L8" s="8"/>
      <c r="M8" s="8" t="s">
        <v>19</v>
      </c>
      <c r="N8" s="31"/>
      <c r="O8" s="8" t="s">
        <v>63</v>
      </c>
    </row>
    <row r="9" spans="1:18" ht="15.75" thickBot="1" x14ac:dyDescent="0.3">
      <c r="C9" s="68"/>
      <c r="E9" s="4"/>
      <c r="F9" s="69"/>
      <c r="I9" s="8" t="s">
        <v>64</v>
      </c>
      <c r="J9" s="8"/>
      <c r="K9" s="73"/>
      <c r="L9" s="8"/>
      <c r="M9" s="8" t="s">
        <v>65</v>
      </c>
      <c r="N9" s="31"/>
      <c r="O9" s="31"/>
    </row>
    <row r="10" spans="1:18" ht="15.75" thickBot="1" x14ac:dyDescent="0.3">
      <c r="E10" s="4"/>
      <c r="F10" s="5"/>
      <c r="I10" s="12">
        <f>SUM(1-I23)</f>
        <v>0</v>
      </c>
      <c r="J10" s="43"/>
      <c r="K10" s="73"/>
      <c r="L10" s="8"/>
      <c r="M10" s="11">
        <f>SUM($B$5-$M$23)</f>
        <v>0</v>
      </c>
      <c r="N10" s="31"/>
      <c r="O10" s="31"/>
    </row>
    <row r="11" spans="1:18" ht="130.69999999999999" customHeight="1" thickBot="1" x14ac:dyDescent="0.3">
      <c r="A11" s="21"/>
      <c r="B11" s="29" t="s">
        <v>66</v>
      </c>
      <c r="C11" s="29" t="s">
        <v>67</v>
      </c>
      <c r="D11" s="29" t="s">
        <v>68</v>
      </c>
      <c r="E11" s="29" t="s">
        <v>69</v>
      </c>
      <c r="F11" s="29" t="s">
        <v>70</v>
      </c>
      <c r="G11" s="29" t="s">
        <v>71</v>
      </c>
      <c r="H11" s="29" t="s">
        <v>72</v>
      </c>
      <c r="I11" s="30" t="s">
        <v>73</v>
      </c>
      <c r="J11" s="30"/>
      <c r="K11" s="74"/>
      <c r="L11" s="32"/>
      <c r="M11" s="33" t="s">
        <v>74</v>
      </c>
      <c r="N11" s="33"/>
      <c r="O11" s="33" t="s">
        <v>75</v>
      </c>
      <c r="R11" t="s">
        <v>19</v>
      </c>
    </row>
    <row r="12" spans="1:18" ht="16.5" thickTop="1" x14ac:dyDescent="0.25">
      <c r="A12" s="21"/>
      <c r="B12" s="21"/>
      <c r="C12" s="22"/>
      <c r="D12" s="23" t="s">
        <v>51</v>
      </c>
      <c r="E12" s="23" t="s">
        <v>51</v>
      </c>
      <c r="F12" s="23" t="s">
        <v>52</v>
      </c>
      <c r="G12" s="22">
        <v>0.14284034895515951</v>
      </c>
      <c r="H12" s="22" t="s">
        <v>76</v>
      </c>
      <c r="I12" s="43"/>
      <c r="J12" s="43"/>
      <c r="K12" s="21"/>
      <c r="L12" s="21"/>
      <c r="M12" s="44" t="s">
        <v>19</v>
      </c>
      <c r="N12" s="21"/>
      <c r="O12" s="45"/>
    </row>
    <row r="13" spans="1:18" x14ac:dyDescent="0.25">
      <c r="A13" s="21"/>
      <c r="B13" s="24">
        <v>83101800</v>
      </c>
      <c r="C13" s="24" t="s">
        <v>77</v>
      </c>
      <c r="D13" s="25" t="s">
        <v>78</v>
      </c>
      <c r="E13" s="25" t="s">
        <v>78</v>
      </c>
      <c r="F13" s="26" t="s">
        <v>2</v>
      </c>
      <c r="G13" s="26"/>
      <c r="H13" s="26"/>
      <c r="I13" s="21"/>
      <c r="J13" s="21"/>
      <c r="K13" s="21"/>
      <c r="L13" s="21"/>
      <c r="M13" s="21"/>
      <c r="N13" s="21"/>
      <c r="O13" s="34"/>
    </row>
    <row r="14" spans="1:18" ht="15.75" x14ac:dyDescent="0.25">
      <c r="A14" s="21"/>
      <c r="B14" s="26"/>
      <c r="C14" s="26"/>
      <c r="D14" s="25" t="s">
        <v>78</v>
      </c>
      <c r="E14" s="25" t="s">
        <v>79</v>
      </c>
      <c r="F14" s="26" t="s">
        <v>80</v>
      </c>
      <c r="G14" s="27">
        <v>3.5582768295534251E-2</v>
      </c>
      <c r="H14" s="28" t="s">
        <v>81</v>
      </c>
      <c r="I14" s="37"/>
      <c r="J14" s="21"/>
      <c r="K14" s="66">
        <v>1</v>
      </c>
      <c r="L14" s="21"/>
      <c r="M14" s="52">
        <f>SUM(($B$5/K14)*I14)</f>
        <v>0</v>
      </c>
      <c r="N14" s="21"/>
      <c r="O14" s="41">
        <f t="shared" ref="O14:O21" si="0">SUM(M14*G14)</f>
        <v>0</v>
      </c>
    </row>
    <row r="15" spans="1:18" ht="15.75" x14ac:dyDescent="0.25">
      <c r="A15" s="21"/>
      <c r="B15" s="26"/>
      <c r="C15" s="26" t="s">
        <v>19</v>
      </c>
      <c r="D15" s="25" t="s">
        <v>78</v>
      </c>
      <c r="E15" s="25" t="s">
        <v>82</v>
      </c>
      <c r="F15" s="26" t="s">
        <v>83</v>
      </c>
      <c r="G15" s="27">
        <v>6.9289489136817373E-2</v>
      </c>
      <c r="H15" s="28" t="s">
        <v>81</v>
      </c>
      <c r="I15" s="37"/>
      <c r="J15" s="21"/>
      <c r="K15" s="66">
        <v>1</v>
      </c>
      <c r="L15" s="21"/>
      <c r="M15" s="52">
        <f t="shared" ref="M15:M21" si="1">SUM(($B$5/K15)*I15)</f>
        <v>0</v>
      </c>
      <c r="N15" s="21"/>
      <c r="O15" s="39">
        <f t="shared" si="0"/>
        <v>0</v>
      </c>
    </row>
    <row r="16" spans="1:18" ht="15.75" x14ac:dyDescent="0.25">
      <c r="A16" s="21"/>
      <c r="B16" s="26"/>
      <c r="C16" s="26"/>
      <c r="D16" s="25" t="s">
        <v>78</v>
      </c>
      <c r="E16" s="25" t="s">
        <v>84</v>
      </c>
      <c r="F16" s="26" t="s">
        <v>85</v>
      </c>
      <c r="G16" s="27">
        <v>7.6568229122033774E-2</v>
      </c>
      <c r="H16" s="28" t="s">
        <v>81</v>
      </c>
      <c r="I16" s="37"/>
      <c r="J16" s="21"/>
      <c r="K16" s="66">
        <v>1</v>
      </c>
      <c r="L16" s="21"/>
      <c r="M16" s="52">
        <f t="shared" si="1"/>
        <v>0</v>
      </c>
      <c r="N16" s="21"/>
      <c r="O16" s="39">
        <f t="shared" si="0"/>
        <v>0</v>
      </c>
      <c r="R16" t="s">
        <v>19</v>
      </c>
    </row>
    <row r="17" spans="1:16" ht="15.75" x14ac:dyDescent="0.25">
      <c r="A17" s="21"/>
      <c r="B17" s="26"/>
      <c r="C17" s="26"/>
      <c r="D17" s="25" t="s">
        <v>78</v>
      </c>
      <c r="E17" s="25" t="s">
        <v>76</v>
      </c>
      <c r="F17" s="26" t="s">
        <v>86</v>
      </c>
      <c r="G17" s="27">
        <v>0.14284034895515951</v>
      </c>
      <c r="H17" s="28" t="s">
        <v>81</v>
      </c>
      <c r="I17" s="37">
        <v>1</v>
      </c>
      <c r="J17" s="21"/>
      <c r="K17" s="67">
        <v>1.167</v>
      </c>
      <c r="L17" s="21"/>
      <c r="M17" s="52">
        <f>SUM(($B$5/K17)*I17)</f>
        <v>0</v>
      </c>
      <c r="N17" s="21"/>
      <c r="O17" s="39">
        <f t="shared" si="0"/>
        <v>0</v>
      </c>
    </row>
    <row r="18" spans="1:16" ht="15.75" x14ac:dyDescent="0.25">
      <c r="A18" s="21"/>
      <c r="B18" s="26"/>
      <c r="C18" s="26" t="s">
        <v>19</v>
      </c>
      <c r="D18" s="25" t="s">
        <v>78</v>
      </c>
      <c r="E18" s="25" t="s">
        <v>87</v>
      </c>
      <c r="F18" s="26" t="s">
        <v>88</v>
      </c>
      <c r="G18" s="27">
        <v>1.7691671412897226E-2</v>
      </c>
      <c r="H18" s="28" t="s">
        <v>81</v>
      </c>
      <c r="I18" s="37"/>
      <c r="J18" s="21"/>
      <c r="K18" s="66">
        <v>1</v>
      </c>
      <c r="L18" s="21"/>
      <c r="M18" s="52">
        <f t="shared" si="1"/>
        <v>0</v>
      </c>
      <c r="N18" s="21"/>
      <c r="O18" s="39">
        <f t="shared" si="0"/>
        <v>0</v>
      </c>
      <c r="P18" t="s">
        <v>19</v>
      </c>
    </row>
    <row r="19" spans="1:16" ht="15.75" x14ac:dyDescent="0.25">
      <c r="A19" s="21"/>
      <c r="B19" s="26"/>
      <c r="C19" s="26"/>
      <c r="D19" s="25" t="s">
        <v>78</v>
      </c>
      <c r="E19" s="25" t="s">
        <v>89</v>
      </c>
      <c r="F19" s="26" t="s">
        <v>90</v>
      </c>
      <c r="G19" s="27">
        <v>2.9050736497545009E-2</v>
      </c>
      <c r="H19" s="28" t="s">
        <v>81</v>
      </c>
      <c r="I19" s="37"/>
      <c r="J19" s="21"/>
      <c r="K19" s="66">
        <v>1</v>
      </c>
      <c r="L19" s="21"/>
      <c r="M19" s="52">
        <f t="shared" si="1"/>
        <v>0</v>
      </c>
      <c r="N19" s="21"/>
      <c r="O19" s="39">
        <f t="shared" si="0"/>
        <v>0</v>
      </c>
    </row>
    <row r="20" spans="1:16" ht="15.75" x14ac:dyDescent="0.25">
      <c r="A20" s="21"/>
      <c r="B20" s="26"/>
      <c r="C20" s="26"/>
      <c r="D20" s="25" t="s">
        <v>78</v>
      </c>
      <c r="E20" s="25" t="s">
        <v>91</v>
      </c>
      <c r="F20" s="26" t="s">
        <v>92</v>
      </c>
      <c r="G20" s="27">
        <v>7.841117216117216E-3</v>
      </c>
      <c r="H20" s="28" t="s">
        <v>81</v>
      </c>
      <c r="I20" s="37"/>
      <c r="J20" s="21"/>
      <c r="K20" s="66">
        <v>1</v>
      </c>
      <c r="L20" s="21"/>
      <c r="M20" s="52">
        <f t="shared" si="1"/>
        <v>0</v>
      </c>
      <c r="N20" s="21"/>
      <c r="O20" s="39">
        <f t="shared" si="0"/>
        <v>0</v>
      </c>
    </row>
    <row r="21" spans="1:16" ht="15.75" x14ac:dyDescent="0.25">
      <c r="A21" s="21"/>
      <c r="B21" s="26"/>
      <c r="C21" s="26"/>
      <c r="D21" s="25" t="s">
        <v>78</v>
      </c>
      <c r="E21" s="25" t="s">
        <v>93</v>
      </c>
      <c r="F21" s="26" t="s">
        <v>94</v>
      </c>
      <c r="G21" s="27">
        <v>9.5164027149321262E-2</v>
      </c>
      <c r="H21" s="28" t="s">
        <v>81</v>
      </c>
      <c r="I21" s="37"/>
      <c r="J21" s="21"/>
      <c r="K21" s="66">
        <v>1</v>
      </c>
      <c r="L21" s="21"/>
      <c r="M21" s="52">
        <f t="shared" si="1"/>
        <v>0</v>
      </c>
      <c r="N21" s="21"/>
      <c r="O21" s="39">
        <f t="shared" si="0"/>
        <v>0</v>
      </c>
    </row>
    <row r="22" spans="1:16" x14ac:dyDescent="0.25">
      <c r="A22" s="21"/>
      <c r="B22" s="21"/>
      <c r="C22" s="21"/>
      <c r="D22" s="21"/>
      <c r="E22" s="21"/>
      <c r="F22" s="21"/>
      <c r="G22" s="21"/>
      <c r="H22" s="21"/>
      <c r="I22" s="38"/>
      <c r="J22" s="38"/>
      <c r="K22" s="21"/>
      <c r="L22" s="21"/>
      <c r="M22" s="21"/>
      <c r="N22" s="21"/>
      <c r="O22" s="21"/>
    </row>
    <row r="23" spans="1:16" x14ac:dyDescent="0.25">
      <c r="A23" s="21"/>
      <c r="B23" s="21"/>
      <c r="C23" s="21"/>
      <c r="D23" s="21"/>
      <c r="E23" s="21"/>
      <c r="F23" s="21"/>
      <c r="G23" s="21"/>
      <c r="H23" s="21"/>
      <c r="I23" s="42">
        <f>SUM((I14:I21))</f>
        <v>1</v>
      </c>
      <c r="J23" s="65"/>
      <c r="K23" s="21"/>
      <c r="L23" s="21"/>
      <c r="M23" s="3">
        <f>SUM(M14:M21)</f>
        <v>0</v>
      </c>
      <c r="N23" s="21"/>
      <c r="O23" s="3">
        <f>SUM(O14:O21)</f>
        <v>0</v>
      </c>
    </row>
    <row r="24" spans="1:16" x14ac:dyDescent="0.25">
      <c r="A24" s="21"/>
      <c r="B24" s="21"/>
      <c r="C24" s="21"/>
      <c r="D24" s="21"/>
      <c r="E24" s="21"/>
      <c r="F24" s="21"/>
      <c r="G24" s="21"/>
      <c r="H24" s="21"/>
      <c r="I24" s="35" t="s">
        <v>95</v>
      </c>
      <c r="J24" s="35"/>
      <c r="K24" s="21" t="s">
        <v>19</v>
      </c>
      <c r="L24" s="21"/>
      <c r="M24" s="35" t="s">
        <v>95</v>
      </c>
      <c r="N24" s="21"/>
      <c r="O24" s="35" t="s">
        <v>95</v>
      </c>
    </row>
  </sheetData>
  <mergeCells count="1">
    <mergeCell ref="K7:K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3678-D8CA-4175-937F-527FD13E3DBC}">
  <dimension ref="A1:J34"/>
  <sheetViews>
    <sheetView workbookViewId="0">
      <selection activeCell="A2" sqref="A2"/>
    </sheetView>
  </sheetViews>
  <sheetFormatPr defaultRowHeight="15" x14ac:dyDescent="0.25"/>
  <cols>
    <col min="2" max="2" width="28.5703125" customWidth="1"/>
    <col min="3" max="3" width="12.5703125" customWidth="1"/>
    <col min="4" max="4" width="11.85546875" bestFit="1" customWidth="1"/>
  </cols>
  <sheetData>
    <row r="1" spans="1:10" ht="21" x14ac:dyDescent="0.35">
      <c r="A1" s="53" t="s">
        <v>96</v>
      </c>
    </row>
    <row r="3" spans="1:10" ht="21" x14ac:dyDescent="0.35">
      <c r="B3" s="53" t="s">
        <v>8</v>
      </c>
    </row>
    <row r="4" spans="1:10" ht="15.75" x14ac:dyDescent="0.25">
      <c r="B4" s="54" t="s">
        <v>9</v>
      </c>
    </row>
    <row r="5" spans="1:10" ht="15.75" x14ac:dyDescent="0.25">
      <c r="B5" s="54" t="s">
        <v>10</v>
      </c>
    </row>
    <row r="6" spans="1:10" ht="15.75" x14ac:dyDescent="0.25">
      <c r="B6" s="54" t="s">
        <v>11</v>
      </c>
    </row>
    <row r="7" spans="1:10" ht="15.75" x14ac:dyDescent="0.25">
      <c r="B7" s="54" t="s">
        <v>12</v>
      </c>
    </row>
    <row r="8" spans="1:10" ht="15.75" x14ac:dyDescent="0.25">
      <c r="B8" s="54" t="s">
        <v>13</v>
      </c>
    </row>
    <row r="9" spans="1:10" ht="15.75" x14ac:dyDescent="0.25">
      <c r="B9" s="54" t="s">
        <v>15</v>
      </c>
    </row>
    <row r="10" spans="1:10" ht="15.75" x14ac:dyDescent="0.25">
      <c r="B10" s="54" t="s">
        <v>16</v>
      </c>
    </row>
    <row r="11" spans="1:10" ht="15.75" x14ac:dyDescent="0.25">
      <c r="B11" s="54" t="s">
        <v>17</v>
      </c>
    </row>
    <row r="12" spans="1:10" ht="15.75" x14ac:dyDescent="0.25">
      <c r="B12" s="54" t="s">
        <v>18</v>
      </c>
    </row>
    <row r="13" spans="1:10" ht="15.75" x14ac:dyDescent="0.25">
      <c r="B13" s="54"/>
    </row>
    <row r="14" spans="1:10" ht="21" x14ac:dyDescent="0.35">
      <c r="A14" t="s">
        <v>19</v>
      </c>
      <c r="B14" s="53" t="s">
        <v>20</v>
      </c>
      <c r="J14" s="56" t="s">
        <v>19</v>
      </c>
    </row>
    <row r="15" spans="1:10" ht="15.75" x14ac:dyDescent="0.25">
      <c r="A15" s="54"/>
      <c r="B15" s="54" t="s">
        <v>97</v>
      </c>
      <c r="J15" s="56"/>
    </row>
    <row r="16" spans="1:10" ht="15.75" x14ac:dyDescent="0.25">
      <c r="A16" s="54"/>
      <c r="B16" s="54" t="s">
        <v>98</v>
      </c>
    </row>
    <row r="17" spans="1:2" ht="15.75" x14ac:dyDescent="0.25">
      <c r="A17" s="54"/>
      <c r="B17" s="54" t="s">
        <v>99</v>
      </c>
    </row>
    <row r="18" spans="1:2" ht="15.75" x14ac:dyDescent="0.25">
      <c r="B18" s="54" t="s">
        <v>100</v>
      </c>
    </row>
    <row r="19" spans="1:2" ht="15.75" x14ac:dyDescent="0.25">
      <c r="B19" s="54" t="s">
        <v>101</v>
      </c>
    </row>
    <row r="20" spans="1:2" ht="15.75" x14ac:dyDescent="0.25">
      <c r="B20" s="54" t="s">
        <v>102</v>
      </c>
    </row>
    <row r="21" spans="1:2" ht="15.75" x14ac:dyDescent="0.25">
      <c r="B21" s="54" t="s">
        <v>103</v>
      </c>
    </row>
    <row r="22" spans="1:2" ht="15.75" x14ac:dyDescent="0.25">
      <c r="B22" s="54" t="s">
        <v>28</v>
      </c>
    </row>
    <row r="23" spans="1:2" ht="15.75" x14ac:dyDescent="0.25">
      <c r="B23" s="54" t="s">
        <v>104</v>
      </c>
    </row>
    <row r="24" spans="1:2" ht="15.75" x14ac:dyDescent="0.25">
      <c r="B24" s="54"/>
    </row>
    <row r="25" spans="1:2" ht="21" x14ac:dyDescent="0.35">
      <c r="B25" s="53" t="s">
        <v>105</v>
      </c>
    </row>
    <row r="26" spans="1:2" ht="15.75" x14ac:dyDescent="0.25">
      <c r="B26" s="54" t="s">
        <v>106</v>
      </c>
    </row>
    <row r="27" spans="1:2" ht="15.75" x14ac:dyDescent="0.25">
      <c r="B27" s="54" t="s">
        <v>107</v>
      </c>
    </row>
    <row r="28" spans="1:2" ht="15.75" x14ac:dyDescent="0.25">
      <c r="B28" s="54" t="s">
        <v>108</v>
      </c>
    </row>
    <row r="29" spans="1:2" ht="15.75" x14ac:dyDescent="0.25">
      <c r="B29" s="54" t="s">
        <v>109</v>
      </c>
    </row>
    <row r="31" spans="1:2" ht="21" x14ac:dyDescent="0.35">
      <c r="B31" s="53" t="s">
        <v>43</v>
      </c>
    </row>
    <row r="32" spans="1:2" ht="15.75" x14ac:dyDescent="0.25">
      <c r="B32" s="55" t="s">
        <v>44</v>
      </c>
    </row>
    <row r="33" spans="2:2" ht="15.75" x14ac:dyDescent="0.25">
      <c r="B33" s="54" t="s">
        <v>45</v>
      </c>
    </row>
    <row r="34" spans="2:2" ht="15.75" x14ac:dyDescent="0.25">
      <c r="B34" s="54"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B08BF-4DC6-4F1C-B68D-DC8FD77D646A}">
  <dimension ref="A1:R30"/>
  <sheetViews>
    <sheetView zoomScale="80" zoomScaleNormal="80" workbookViewId="0">
      <selection activeCell="B6" sqref="B6"/>
    </sheetView>
  </sheetViews>
  <sheetFormatPr defaultRowHeight="15" x14ac:dyDescent="0.25"/>
  <cols>
    <col min="1" max="1" width="1.140625" customWidth="1"/>
    <col min="2" max="2" width="15.140625" customWidth="1"/>
    <col min="3" max="3" width="21.42578125" customWidth="1"/>
    <col min="4" max="4" width="14.85546875" customWidth="1"/>
    <col min="5" max="5" width="15.85546875" customWidth="1"/>
    <col min="6" max="6" width="89.5703125" bestFit="1" customWidth="1"/>
    <col min="7" max="7" width="20.42578125" customWidth="1"/>
    <col min="8" max="8" width="14.85546875" customWidth="1"/>
    <col min="9" max="9" width="36.140625" customWidth="1"/>
    <col min="10" max="10" width="4.140625" customWidth="1"/>
    <col min="11" max="11" width="27.140625" customWidth="1"/>
    <col min="12" max="12" width="4.140625" customWidth="1"/>
    <col min="13" max="13" width="49.42578125" bestFit="1" customWidth="1"/>
    <col min="14" max="14" width="4.140625" customWidth="1"/>
    <col min="15" max="15" width="66.85546875" bestFit="1" customWidth="1"/>
  </cols>
  <sheetData>
    <row r="1" spans="1:18" ht="23.25" x14ac:dyDescent="0.35">
      <c r="A1" s="13" t="s">
        <v>110</v>
      </c>
      <c r="B1" s="14"/>
      <c r="C1" s="14"/>
    </row>
    <row r="2" spans="1:18" ht="18.75" x14ac:dyDescent="0.3">
      <c r="A2" s="18" t="s">
        <v>111</v>
      </c>
    </row>
    <row r="3" spans="1:18" ht="19.5" thickBot="1" x14ac:dyDescent="0.35">
      <c r="A3" s="75" t="s">
        <v>49</v>
      </c>
      <c r="B3" s="76"/>
      <c r="C3" s="76"/>
      <c r="D3" s="76"/>
      <c r="E3" s="77"/>
      <c r="F3" s="15" t="s">
        <v>50</v>
      </c>
      <c r="I3" t="s">
        <v>19</v>
      </c>
    </row>
    <row r="4" spans="1:18" ht="19.5" thickBot="1" x14ac:dyDescent="0.35">
      <c r="B4" s="23" t="s">
        <v>112</v>
      </c>
      <c r="C4" s="23" t="s">
        <v>113</v>
      </c>
      <c r="D4" s="23"/>
      <c r="F4" s="17" t="s">
        <v>53</v>
      </c>
      <c r="I4" s="7" t="s">
        <v>54</v>
      </c>
      <c r="J4" s="8"/>
      <c r="K4" s="8"/>
      <c r="L4" s="8"/>
      <c r="M4" s="8"/>
      <c r="N4" s="31"/>
      <c r="O4" s="31"/>
    </row>
    <row r="5" spans="1:18" ht="30.75" thickBot="1" x14ac:dyDescent="0.3">
      <c r="A5" s="16"/>
      <c r="B5" s="36"/>
      <c r="C5" s="14"/>
      <c r="D5" s="20" t="s">
        <v>19</v>
      </c>
      <c r="F5" s="19" t="s">
        <v>55</v>
      </c>
      <c r="I5" s="8" t="s">
        <v>56</v>
      </c>
      <c r="J5" s="8"/>
      <c r="K5" s="8"/>
      <c r="L5" s="8"/>
      <c r="M5" s="9"/>
      <c r="N5" s="31"/>
      <c r="O5" s="10" t="s">
        <v>114</v>
      </c>
    </row>
    <row r="6" spans="1:18" ht="15.75" thickBot="1" x14ac:dyDescent="0.3">
      <c r="F6" s="2" t="s">
        <v>58</v>
      </c>
      <c r="I6" s="8" t="s">
        <v>59</v>
      </c>
      <c r="J6" s="8"/>
      <c r="K6" s="8"/>
      <c r="L6" s="8"/>
      <c r="M6" s="9" t="s">
        <v>60</v>
      </c>
      <c r="N6" s="31"/>
      <c r="O6" s="9" t="s">
        <v>61</v>
      </c>
    </row>
    <row r="7" spans="1:18" ht="16.350000000000001" customHeight="1" thickBot="1" x14ac:dyDescent="0.3">
      <c r="E7" s="4"/>
      <c r="F7" s="5"/>
      <c r="I7" s="8"/>
      <c r="J7" s="8"/>
      <c r="K7" s="72" t="s">
        <v>62</v>
      </c>
      <c r="L7" s="8"/>
      <c r="M7" s="1">
        <f>SUM(M24)</f>
        <v>0</v>
      </c>
      <c r="N7" s="31"/>
      <c r="O7" s="40">
        <f>SUM(O24)</f>
        <v>0</v>
      </c>
    </row>
    <row r="8" spans="1:18" x14ac:dyDescent="0.25">
      <c r="E8" s="4"/>
      <c r="F8" s="5"/>
      <c r="I8" s="8"/>
      <c r="J8" s="8"/>
      <c r="K8" s="73"/>
      <c r="L8" s="8"/>
      <c r="M8" s="8" t="s">
        <v>19</v>
      </c>
      <c r="N8" s="31"/>
      <c r="O8" s="8" t="s">
        <v>63</v>
      </c>
    </row>
    <row r="9" spans="1:18" ht="15.75" thickBot="1" x14ac:dyDescent="0.3">
      <c r="E9" s="4"/>
      <c r="F9" s="5"/>
      <c r="I9" s="8" t="s">
        <v>64</v>
      </c>
      <c r="J9" s="8"/>
      <c r="K9" s="73"/>
      <c r="L9" s="8"/>
      <c r="M9" s="8" t="s">
        <v>65</v>
      </c>
      <c r="N9" s="31"/>
      <c r="O9" s="31"/>
    </row>
    <row r="10" spans="1:18" ht="15.75" thickBot="1" x14ac:dyDescent="0.3">
      <c r="E10" s="4"/>
      <c r="F10" s="5"/>
      <c r="I10" s="12">
        <f>SUM(1-I24)</f>
        <v>0</v>
      </c>
      <c r="J10" s="8"/>
      <c r="K10" s="73"/>
      <c r="L10" s="8"/>
      <c r="M10" s="11">
        <f>SUM($B$5-$M$24)</f>
        <v>0</v>
      </c>
      <c r="N10" s="31"/>
      <c r="O10" s="31"/>
    </row>
    <row r="11" spans="1:18" ht="63.75" thickBot="1" x14ac:dyDescent="0.3">
      <c r="A11" s="21"/>
      <c r="B11" s="29" t="s">
        <v>66</v>
      </c>
      <c r="C11" s="29" t="s">
        <v>67</v>
      </c>
      <c r="D11" s="29" t="s">
        <v>68</v>
      </c>
      <c r="E11" s="29" t="s">
        <v>69</v>
      </c>
      <c r="F11" s="29" t="s">
        <v>70</v>
      </c>
      <c r="G11" s="29" t="s">
        <v>71</v>
      </c>
      <c r="H11" s="29" t="s">
        <v>72</v>
      </c>
      <c r="I11" s="30" t="s">
        <v>115</v>
      </c>
      <c r="J11" s="32"/>
      <c r="K11" s="74"/>
      <c r="L11" s="32"/>
      <c r="M11" s="33" t="s">
        <v>74</v>
      </c>
      <c r="N11" s="33"/>
      <c r="O11" s="33" t="s">
        <v>75</v>
      </c>
      <c r="R11" t="s">
        <v>19</v>
      </c>
    </row>
    <row r="12" spans="1:18" ht="16.5" thickTop="1" x14ac:dyDescent="0.25">
      <c r="A12" s="21"/>
      <c r="B12" s="21"/>
      <c r="C12" s="22"/>
      <c r="D12" s="23" t="s">
        <v>112</v>
      </c>
      <c r="E12" s="23" t="s">
        <v>112</v>
      </c>
      <c r="F12" s="23" t="s">
        <v>113</v>
      </c>
      <c r="G12" s="22">
        <v>0.11501034099367761</v>
      </c>
      <c r="H12" s="22" t="s">
        <v>116</v>
      </c>
      <c r="I12" s="43"/>
      <c r="J12" s="21"/>
      <c r="K12" s="21"/>
      <c r="L12" s="21"/>
      <c r="M12" s="44"/>
      <c r="N12" s="21"/>
      <c r="O12" s="45"/>
    </row>
    <row r="13" spans="1:18" x14ac:dyDescent="0.25">
      <c r="A13" s="21"/>
      <c r="B13" s="24">
        <v>83101903</v>
      </c>
      <c r="C13" s="24" t="s">
        <v>3</v>
      </c>
      <c r="D13" s="25" t="s">
        <v>117</v>
      </c>
      <c r="E13" s="25" t="s">
        <v>117</v>
      </c>
      <c r="F13" s="25" t="s">
        <v>118</v>
      </c>
      <c r="G13" s="21"/>
      <c r="H13" s="21"/>
      <c r="I13" s="21"/>
      <c r="J13" s="21"/>
      <c r="K13" s="21"/>
      <c r="L13" s="21"/>
      <c r="M13" s="21"/>
      <c r="N13" s="21"/>
      <c r="O13" s="34"/>
    </row>
    <row r="14" spans="1:18" x14ac:dyDescent="0.25">
      <c r="A14" s="21"/>
      <c r="B14" s="24">
        <v>83101903</v>
      </c>
      <c r="C14" s="24" t="s">
        <v>3</v>
      </c>
      <c r="D14" s="25" t="s">
        <v>119</v>
      </c>
      <c r="E14" s="25" t="s">
        <v>119</v>
      </c>
      <c r="F14" s="25" t="s">
        <v>120</v>
      </c>
      <c r="G14" s="21" t="s">
        <v>121</v>
      </c>
      <c r="H14" s="21"/>
      <c r="I14" s="21"/>
      <c r="J14" s="21"/>
      <c r="K14" s="21"/>
      <c r="L14" s="21"/>
      <c r="M14" s="21"/>
      <c r="N14" s="21"/>
      <c r="O14" s="34"/>
    </row>
    <row r="15" spans="1:18" ht="15.75" x14ac:dyDescent="0.25">
      <c r="A15" s="21"/>
      <c r="B15" s="26"/>
      <c r="C15" s="26"/>
      <c r="D15" s="25" t="s">
        <v>117</v>
      </c>
      <c r="E15" s="25" t="s">
        <v>116</v>
      </c>
      <c r="F15" s="26" t="s">
        <v>122</v>
      </c>
      <c r="G15" s="27">
        <v>0.11501034099367761</v>
      </c>
      <c r="H15" s="28" t="s">
        <v>81</v>
      </c>
      <c r="I15" s="37">
        <v>1</v>
      </c>
      <c r="J15" s="21"/>
      <c r="K15" s="66">
        <v>1</v>
      </c>
      <c r="L15" s="21"/>
      <c r="M15" s="52">
        <f>SUM(($B$5/K15)*I15)</f>
        <v>0</v>
      </c>
      <c r="N15" s="21"/>
      <c r="O15" s="41">
        <f>SUM(M15*G15)</f>
        <v>0</v>
      </c>
    </row>
    <row r="16" spans="1:18" ht="15.75" x14ac:dyDescent="0.25">
      <c r="A16" s="21"/>
      <c r="B16" s="26"/>
      <c r="C16" s="26" t="s">
        <v>19</v>
      </c>
      <c r="D16" s="25" t="s">
        <v>117</v>
      </c>
      <c r="E16" s="25" t="s">
        <v>123</v>
      </c>
      <c r="F16" s="26" t="s">
        <v>124</v>
      </c>
      <c r="G16" s="27">
        <v>0.10344970275452074</v>
      </c>
      <c r="H16" s="28" t="s">
        <v>81</v>
      </c>
      <c r="I16" s="37"/>
      <c r="J16" s="21"/>
      <c r="K16" s="66">
        <v>1</v>
      </c>
      <c r="L16" s="21"/>
      <c r="M16" s="52">
        <f t="shared" ref="M16:M22" si="0">SUM(($B$5/K16)*I16)</f>
        <v>0</v>
      </c>
      <c r="N16" s="21"/>
      <c r="O16" s="39">
        <f t="shared" ref="O16:O22" si="1">SUM(M16*G16)</f>
        <v>0</v>
      </c>
    </row>
    <row r="17" spans="1:18" ht="15.75" x14ac:dyDescent="0.25">
      <c r="A17" s="21"/>
      <c r="B17" s="26"/>
      <c r="C17" s="26"/>
      <c r="D17" s="25" t="s">
        <v>117</v>
      </c>
      <c r="E17" s="25" t="s">
        <v>125</v>
      </c>
      <c r="F17" s="26" t="s">
        <v>126</v>
      </c>
      <c r="G17" s="27">
        <v>4.6581196581196574E-3</v>
      </c>
      <c r="H17" s="28" t="s">
        <v>81</v>
      </c>
      <c r="I17" s="37"/>
      <c r="J17" s="21"/>
      <c r="K17" s="66">
        <v>1</v>
      </c>
      <c r="L17" s="21"/>
      <c r="M17" s="52">
        <f t="shared" si="0"/>
        <v>0</v>
      </c>
      <c r="N17" s="21"/>
      <c r="O17" s="39">
        <f t="shared" si="1"/>
        <v>0</v>
      </c>
      <c r="R17" t="s">
        <v>19</v>
      </c>
    </row>
    <row r="18" spans="1:18" ht="15.75" x14ac:dyDescent="0.25">
      <c r="A18" s="21"/>
      <c r="B18" s="26"/>
      <c r="C18" s="26"/>
      <c r="D18" s="25" t="s">
        <v>117</v>
      </c>
      <c r="E18" s="25" t="s">
        <v>127</v>
      </c>
      <c r="F18" s="26" t="s">
        <v>128</v>
      </c>
      <c r="G18" s="27">
        <v>5.5484330484330477E-3</v>
      </c>
      <c r="H18" s="28" t="s">
        <v>81</v>
      </c>
      <c r="I18" s="37"/>
      <c r="J18" s="21"/>
      <c r="K18" s="66">
        <v>1</v>
      </c>
      <c r="L18" s="21"/>
      <c r="M18" s="52">
        <f t="shared" si="0"/>
        <v>0</v>
      </c>
      <c r="N18" s="21"/>
      <c r="O18" s="39">
        <f t="shared" si="1"/>
        <v>0</v>
      </c>
    </row>
    <row r="19" spans="1:18" ht="15.75" x14ac:dyDescent="0.25">
      <c r="A19" s="21"/>
      <c r="B19" s="26"/>
      <c r="C19" s="26" t="s">
        <v>19</v>
      </c>
      <c r="D19" s="25" t="s">
        <v>117</v>
      </c>
      <c r="E19" s="25"/>
      <c r="F19" s="6" t="s">
        <v>129</v>
      </c>
      <c r="G19" s="6"/>
      <c r="H19" s="49" t="s">
        <v>130</v>
      </c>
      <c r="I19" s="37"/>
      <c r="J19" s="21"/>
      <c r="K19" s="66">
        <v>1</v>
      </c>
      <c r="L19" s="21"/>
      <c r="M19" s="52">
        <f t="shared" si="0"/>
        <v>0</v>
      </c>
      <c r="N19" s="21"/>
      <c r="O19" s="39">
        <f t="shared" si="1"/>
        <v>0</v>
      </c>
      <c r="P19" t="s">
        <v>19</v>
      </c>
    </row>
    <row r="20" spans="1:18" ht="15.75" x14ac:dyDescent="0.25">
      <c r="A20" s="21"/>
      <c r="B20" s="26"/>
      <c r="C20" s="26"/>
      <c r="D20" s="25" t="s">
        <v>117</v>
      </c>
      <c r="E20" s="25"/>
      <c r="F20" s="6" t="s">
        <v>129</v>
      </c>
      <c r="G20" s="6"/>
      <c r="H20" s="49" t="s">
        <v>130</v>
      </c>
      <c r="I20" s="37"/>
      <c r="J20" s="21"/>
      <c r="K20" s="66">
        <v>1</v>
      </c>
      <c r="L20" s="21"/>
      <c r="M20" s="52">
        <f t="shared" si="0"/>
        <v>0</v>
      </c>
      <c r="N20" s="21"/>
      <c r="O20" s="39">
        <f t="shared" si="1"/>
        <v>0</v>
      </c>
    </row>
    <row r="21" spans="1:18" ht="15.75" x14ac:dyDescent="0.25">
      <c r="A21" s="21"/>
      <c r="B21" s="26"/>
      <c r="C21" s="26"/>
      <c r="D21" s="25" t="s">
        <v>117</v>
      </c>
      <c r="E21" s="25"/>
      <c r="F21" s="6" t="s">
        <v>129</v>
      </c>
      <c r="G21" s="6"/>
      <c r="H21" s="49" t="s">
        <v>130</v>
      </c>
      <c r="I21" s="37"/>
      <c r="J21" s="21"/>
      <c r="K21" s="66">
        <v>1</v>
      </c>
      <c r="L21" s="21"/>
      <c r="M21" s="52">
        <f t="shared" si="0"/>
        <v>0</v>
      </c>
      <c r="N21" s="21"/>
      <c r="O21" s="39">
        <f t="shared" si="1"/>
        <v>0</v>
      </c>
    </row>
    <row r="22" spans="1:18" ht="15.75" x14ac:dyDescent="0.25">
      <c r="A22" s="21"/>
      <c r="B22" s="26"/>
      <c r="C22" s="26"/>
      <c r="D22" s="25" t="s">
        <v>117</v>
      </c>
      <c r="E22" s="25"/>
      <c r="F22" s="6" t="s">
        <v>129</v>
      </c>
      <c r="G22" s="6"/>
      <c r="H22" s="49" t="s">
        <v>130</v>
      </c>
      <c r="I22" s="37"/>
      <c r="J22" s="21"/>
      <c r="K22" s="66">
        <v>1</v>
      </c>
      <c r="L22" s="21"/>
      <c r="M22" s="52">
        <f t="shared" si="0"/>
        <v>0</v>
      </c>
      <c r="N22" s="21"/>
      <c r="O22" s="39">
        <f t="shared" si="1"/>
        <v>0</v>
      </c>
    </row>
    <row r="23" spans="1:18" x14ac:dyDescent="0.25">
      <c r="A23" s="21"/>
      <c r="B23" s="21"/>
      <c r="C23" s="21"/>
      <c r="D23" s="21"/>
      <c r="E23" s="21"/>
      <c r="F23" s="21"/>
      <c r="G23" s="21"/>
      <c r="H23" s="21"/>
      <c r="I23" s="38"/>
      <c r="J23" s="21"/>
      <c r="K23" s="21"/>
      <c r="L23" s="21"/>
      <c r="M23" s="21"/>
      <c r="N23" s="21"/>
      <c r="O23" s="21"/>
    </row>
    <row r="24" spans="1:18" x14ac:dyDescent="0.25">
      <c r="A24" s="21"/>
      <c r="B24" s="21"/>
      <c r="C24" s="21"/>
      <c r="D24" s="21"/>
      <c r="E24" s="21"/>
      <c r="F24" s="21"/>
      <c r="G24" s="21"/>
      <c r="H24" s="21"/>
      <c r="I24" s="42">
        <f>SUM((I15:I22))</f>
        <v>1</v>
      </c>
      <c r="J24" s="21"/>
      <c r="K24" s="21"/>
      <c r="L24" s="21"/>
      <c r="M24" s="3">
        <f>SUM(M15:M22)</f>
        <v>0</v>
      </c>
      <c r="N24" s="21"/>
      <c r="O24" s="3">
        <f>SUM(O15:O22)</f>
        <v>0</v>
      </c>
    </row>
    <row r="25" spans="1:18" x14ac:dyDescent="0.25">
      <c r="A25" s="21"/>
      <c r="B25" s="21"/>
      <c r="C25" s="21"/>
      <c r="D25" s="21" t="s">
        <v>19</v>
      </c>
      <c r="E25" s="21"/>
      <c r="F25" s="21"/>
      <c r="G25" s="21"/>
      <c r="H25" s="21"/>
      <c r="I25" s="35" t="s">
        <v>95</v>
      </c>
      <c r="J25" s="21" t="s">
        <v>19</v>
      </c>
      <c r="K25" s="21"/>
      <c r="L25" s="21"/>
      <c r="M25" s="35" t="s">
        <v>95</v>
      </c>
      <c r="N25" s="21"/>
      <c r="O25" s="35" t="s">
        <v>95</v>
      </c>
    </row>
    <row r="26" spans="1:18" x14ac:dyDescent="0.25">
      <c r="B26" s="46"/>
      <c r="C26" s="46"/>
      <c r="D26" s="46"/>
    </row>
    <row r="27" spans="1:18" x14ac:dyDescent="0.25">
      <c r="B27" s="46"/>
      <c r="C27" s="46"/>
      <c r="D27" s="46"/>
      <c r="F27" t="s">
        <v>19</v>
      </c>
    </row>
    <row r="28" spans="1:18" x14ac:dyDescent="0.25">
      <c r="B28" s="46"/>
      <c r="C28" s="46"/>
      <c r="D28" s="46"/>
    </row>
    <row r="29" spans="1:18" x14ac:dyDescent="0.25">
      <c r="B29" s="47"/>
      <c r="C29" s="47"/>
      <c r="D29" s="48"/>
    </row>
    <row r="30" spans="1:18" x14ac:dyDescent="0.25">
      <c r="B30" s="46"/>
      <c r="C30" s="46"/>
      <c r="D30" s="46"/>
    </row>
  </sheetData>
  <mergeCells count="2">
    <mergeCell ref="A3:E3"/>
    <mergeCell ref="K7:K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B3B7-FB9B-4520-A060-8AC62B8E793E}">
  <dimension ref="A1:K38"/>
  <sheetViews>
    <sheetView workbookViewId="0">
      <selection activeCell="A2" sqref="A2"/>
    </sheetView>
  </sheetViews>
  <sheetFormatPr defaultRowHeight="15" x14ac:dyDescent="0.25"/>
  <cols>
    <col min="2" max="2" width="28.5703125" customWidth="1"/>
    <col min="3" max="3" width="12.5703125" customWidth="1"/>
    <col min="4" max="4" width="11.85546875" bestFit="1" customWidth="1"/>
  </cols>
  <sheetData>
    <row r="1" spans="1:11" ht="21" x14ac:dyDescent="0.35">
      <c r="A1" s="53" t="s">
        <v>131</v>
      </c>
    </row>
    <row r="3" spans="1:11" ht="21" x14ac:dyDescent="0.35">
      <c r="B3" s="53" t="s">
        <v>132</v>
      </c>
    </row>
    <row r="4" spans="1:11" ht="15.75" x14ac:dyDescent="0.25">
      <c r="B4" s="54" t="s">
        <v>9</v>
      </c>
    </row>
    <row r="5" spans="1:11" ht="15.75" x14ac:dyDescent="0.25">
      <c r="B5" s="54" t="s">
        <v>10</v>
      </c>
    </row>
    <row r="6" spans="1:11" ht="15.75" x14ac:dyDescent="0.25">
      <c r="B6" s="54" t="s">
        <v>11</v>
      </c>
    </row>
    <row r="7" spans="1:11" ht="15.75" x14ac:dyDescent="0.25">
      <c r="B7" s="54" t="s">
        <v>12</v>
      </c>
    </row>
    <row r="8" spans="1:11" ht="15.75" x14ac:dyDescent="0.25">
      <c r="B8" s="54" t="s">
        <v>13</v>
      </c>
    </row>
    <row r="9" spans="1:11" ht="15.75" x14ac:dyDescent="0.25">
      <c r="B9" s="54" t="s">
        <v>15</v>
      </c>
    </row>
    <row r="10" spans="1:11" ht="15.75" x14ac:dyDescent="0.25">
      <c r="B10" s="54" t="s">
        <v>16</v>
      </c>
    </row>
    <row r="11" spans="1:11" ht="15.75" x14ac:dyDescent="0.25">
      <c r="B11" s="54" t="s">
        <v>17</v>
      </c>
    </row>
    <row r="12" spans="1:11" ht="15.75" x14ac:dyDescent="0.25">
      <c r="B12" s="54" t="s">
        <v>18</v>
      </c>
    </row>
    <row r="13" spans="1:11" ht="15.75" x14ac:dyDescent="0.25">
      <c r="B13" s="54"/>
    </row>
    <row r="14" spans="1:11" ht="21" x14ac:dyDescent="0.35">
      <c r="A14" t="s">
        <v>19</v>
      </c>
      <c r="B14" s="53" t="s">
        <v>133</v>
      </c>
      <c r="J14" s="56" t="s">
        <v>19</v>
      </c>
    </row>
    <row r="15" spans="1:11" ht="15.75" x14ac:dyDescent="0.25">
      <c r="A15" s="54"/>
      <c r="B15" s="54" t="s">
        <v>134</v>
      </c>
      <c r="J15" s="56"/>
      <c r="K15" s="56"/>
    </row>
    <row r="16" spans="1:11" ht="15.75" x14ac:dyDescent="0.25">
      <c r="A16" s="54"/>
      <c r="B16" s="54" t="s">
        <v>135</v>
      </c>
      <c r="K16" s="56" t="s">
        <v>136</v>
      </c>
    </row>
    <row r="17" spans="2:2" ht="15.75" x14ac:dyDescent="0.25">
      <c r="B17" s="54" t="s">
        <v>100</v>
      </c>
    </row>
    <row r="18" spans="2:2" ht="15.75" x14ac:dyDescent="0.25">
      <c r="B18" s="54" t="s">
        <v>137</v>
      </c>
    </row>
    <row r="19" spans="2:2" ht="15.75" x14ac:dyDescent="0.25">
      <c r="B19" s="54" t="s">
        <v>138</v>
      </c>
    </row>
    <row r="20" spans="2:2" ht="15.75" x14ac:dyDescent="0.25">
      <c r="B20" s="54" t="s">
        <v>139</v>
      </c>
    </row>
    <row r="21" spans="2:2" ht="15.75" x14ac:dyDescent="0.25">
      <c r="B21" s="54"/>
    </row>
    <row r="22" spans="2:2" ht="21" x14ac:dyDescent="0.35">
      <c r="B22" s="53" t="s">
        <v>140</v>
      </c>
    </row>
    <row r="23" spans="2:2" ht="15.75" x14ac:dyDescent="0.25">
      <c r="B23" s="54" t="s">
        <v>141</v>
      </c>
    </row>
    <row r="24" spans="2:2" x14ac:dyDescent="0.25">
      <c r="B24" s="71" t="s">
        <v>142</v>
      </c>
    </row>
    <row r="25" spans="2:2" x14ac:dyDescent="0.25">
      <c r="B25" s="71" t="s">
        <v>143</v>
      </c>
    </row>
    <row r="26" spans="2:2" ht="15.75" x14ac:dyDescent="0.25">
      <c r="B26" s="54" t="s">
        <v>144</v>
      </c>
    </row>
    <row r="27" spans="2:2" ht="15.75" x14ac:dyDescent="0.25">
      <c r="B27" s="54" t="s">
        <v>145</v>
      </c>
    </row>
    <row r="28" spans="2:2" ht="15.75" x14ac:dyDescent="0.25">
      <c r="B28" s="54"/>
    </row>
    <row r="29" spans="2:2" ht="21" x14ac:dyDescent="0.35">
      <c r="B29" s="53" t="s">
        <v>105</v>
      </c>
    </row>
    <row r="30" spans="2:2" ht="15.75" x14ac:dyDescent="0.25">
      <c r="B30" s="54" t="s">
        <v>106</v>
      </c>
    </row>
    <row r="31" spans="2:2" ht="15.75" x14ac:dyDescent="0.25">
      <c r="B31" s="54" t="s">
        <v>107</v>
      </c>
    </row>
    <row r="32" spans="2:2" ht="15.75" x14ac:dyDescent="0.25">
      <c r="B32" s="54" t="s">
        <v>108</v>
      </c>
    </row>
    <row r="33" spans="2:2" ht="15.75" x14ac:dyDescent="0.25">
      <c r="B33" s="54" t="s">
        <v>109</v>
      </c>
    </row>
    <row r="35" spans="2:2" ht="21" x14ac:dyDescent="0.35">
      <c r="B35" s="53" t="s">
        <v>43</v>
      </c>
    </row>
    <row r="36" spans="2:2" ht="15.75" x14ac:dyDescent="0.25">
      <c r="B36" s="55" t="s">
        <v>44</v>
      </c>
    </row>
    <row r="37" spans="2:2" ht="15.75" x14ac:dyDescent="0.25">
      <c r="B37" s="54" t="s">
        <v>45</v>
      </c>
    </row>
    <row r="38" spans="2:2" ht="15.75" x14ac:dyDescent="0.25">
      <c r="B38" s="54" t="s">
        <v>46</v>
      </c>
    </row>
  </sheetData>
  <hyperlinks>
    <hyperlink ref="B24" location="'Fördelning Bio- &amp; trä-bränslen'!A1" display="Fördelningsnyckel för klimatberäkning av inköpta Bio- och träbaserade bränslen" xr:uid="{7F09F7A4-1D26-4F5F-B8A8-60EBB10EE61F}"/>
    <hyperlink ref="B25" location="'Fördelningsnyckel Fossilbränsle'!A1" display="Fördelningsnyckel för klimatberäkning av inköpta fossila bränslen inklusive torv för förbränning" xr:uid="{7BD81F2D-BEFC-43DC-954E-805E145A6EC9}"/>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8A0AC-B938-41FB-A262-CB782A4E7559}">
  <dimension ref="A1:R30"/>
  <sheetViews>
    <sheetView topLeftCell="A4" zoomScale="80" zoomScaleNormal="80" workbookViewId="0">
      <selection activeCell="D8" sqref="D8"/>
    </sheetView>
  </sheetViews>
  <sheetFormatPr defaultRowHeight="15" x14ac:dyDescent="0.25"/>
  <cols>
    <col min="1" max="1" width="1.140625" customWidth="1"/>
    <col min="2" max="2" width="15.140625" customWidth="1"/>
    <col min="3" max="3" width="21.42578125" customWidth="1"/>
    <col min="4" max="4" width="14.85546875" customWidth="1"/>
    <col min="5" max="5" width="15.85546875" customWidth="1"/>
    <col min="6" max="6" width="89.5703125" bestFit="1" customWidth="1"/>
    <col min="7" max="7" width="20.42578125" customWidth="1"/>
    <col min="8" max="8" width="14.85546875" customWidth="1"/>
    <col min="9" max="9" width="36.140625" customWidth="1"/>
    <col min="10" max="10" width="4.140625" customWidth="1"/>
    <col min="11" max="11" width="26.5703125" customWidth="1"/>
    <col min="12" max="12" width="4.140625" customWidth="1"/>
    <col min="13" max="13" width="49.42578125" bestFit="1" customWidth="1"/>
    <col min="14" max="14" width="4.140625" customWidth="1"/>
    <col min="15" max="15" width="66.85546875" bestFit="1" customWidth="1"/>
  </cols>
  <sheetData>
    <row r="1" spans="1:18" ht="23.25" x14ac:dyDescent="0.35">
      <c r="A1" s="13" t="s">
        <v>142</v>
      </c>
      <c r="B1" s="14"/>
      <c r="C1" s="14"/>
    </row>
    <row r="2" spans="1:18" ht="18.75" x14ac:dyDescent="0.3">
      <c r="A2" s="18" t="s">
        <v>146</v>
      </c>
    </row>
    <row r="3" spans="1:18" ht="19.5" thickBot="1" x14ac:dyDescent="0.35">
      <c r="A3" s="75" t="s">
        <v>49</v>
      </c>
      <c r="B3" s="76"/>
      <c r="C3" s="76"/>
      <c r="D3" s="76"/>
      <c r="E3" s="77"/>
      <c r="F3" s="15" t="s">
        <v>50</v>
      </c>
      <c r="I3" t="s">
        <v>19</v>
      </c>
    </row>
    <row r="4" spans="1:18" ht="19.5" thickBot="1" x14ac:dyDescent="0.35">
      <c r="B4" s="23" t="s">
        <v>147</v>
      </c>
      <c r="C4" s="23" t="s">
        <v>148</v>
      </c>
      <c r="D4" s="23"/>
      <c r="E4" s="23"/>
      <c r="F4" s="17" t="s">
        <v>53</v>
      </c>
      <c r="I4" s="7" t="s">
        <v>54</v>
      </c>
      <c r="J4" s="8"/>
      <c r="K4" s="8"/>
      <c r="L4" s="8"/>
      <c r="M4" s="8"/>
      <c r="N4" s="31"/>
      <c r="O4" s="31"/>
    </row>
    <row r="5" spans="1:18" ht="30.75" thickBot="1" x14ac:dyDescent="0.3">
      <c r="A5" s="16"/>
      <c r="B5" s="36"/>
      <c r="C5" s="14"/>
      <c r="D5" s="20"/>
      <c r="F5" s="19" t="s">
        <v>55</v>
      </c>
      <c r="I5" s="8" t="s">
        <v>56</v>
      </c>
      <c r="J5" s="8"/>
      <c r="K5" s="8"/>
      <c r="L5" s="8"/>
      <c r="M5" s="9"/>
      <c r="N5" s="31"/>
      <c r="O5" s="10" t="s">
        <v>149</v>
      </c>
    </row>
    <row r="6" spans="1:18" ht="15.75" thickBot="1" x14ac:dyDescent="0.3">
      <c r="F6" s="2" t="s">
        <v>58</v>
      </c>
      <c r="I6" s="8" t="s">
        <v>59</v>
      </c>
      <c r="J6" s="8"/>
      <c r="K6" s="8"/>
      <c r="L6" s="8"/>
      <c r="M6" s="9" t="s">
        <v>60</v>
      </c>
      <c r="N6" s="31"/>
      <c r="O6" s="9" t="s">
        <v>61</v>
      </c>
    </row>
    <row r="7" spans="1:18" ht="16.5" thickBot="1" x14ac:dyDescent="0.3">
      <c r="D7" t="s">
        <v>19</v>
      </c>
      <c r="E7" s="4"/>
      <c r="F7" s="5"/>
      <c r="I7" s="8"/>
      <c r="J7" s="8"/>
      <c r="K7" s="72" t="s">
        <v>62</v>
      </c>
      <c r="L7" s="8"/>
      <c r="M7" s="1">
        <f>SUM(M24)</f>
        <v>0</v>
      </c>
      <c r="N7" s="31"/>
      <c r="O7" s="40">
        <f>SUM(O24)</f>
        <v>0</v>
      </c>
    </row>
    <row r="8" spans="1:18" x14ac:dyDescent="0.25">
      <c r="E8" s="4"/>
      <c r="F8" s="5"/>
      <c r="H8" t="s">
        <v>19</v>
      </c>
      <c r="I8" s="8"/>
      <c r="J8" s="8"/>
      <c r="K8" s="73"/>
      <c r="L8" s="8"/>
      <c r="M8" s="8" t="s">
        <v>19</v>
      </c>
      <c r="N8" s="31"/>
      <c r="O8" s="8" t="s">
        <v>63</v>
      </c>
    </row>
    <row r="9" spans="1:18" ht="15.75" thickBot="1" x14ac:dyDescent="0.3">
      <c r="E9" s="4"/>
      <c r="F9" s="5"/>
      <c r="I9" s="8" t="s">
        <v>64</v>
      </c>
      <c r="J9" s="8"/>
      <c r="K9" s="73"/>
      <c r="L9" s="8"/>
      <c r="M9" s="8" t="s">
        <v>65</v>
      </c>
      <c r="N9" s="31"/>
      <c r="O9" s="31"/>
    </row>
    <row r="10" spans="1:18" ht="15.75" thickBot="1" x14ac:dyDescent="0.3">
      <c r="E10" s="4"/>
      <c r="F10" s="5"/>
      <c r="I10" s="12">
        <f>SUM(1-I24)</f>
        <v>1</v>
      </c>
      <c r="J10" s="8"/>
      <c r="K10" s="73"/>
      <c r="L10" s="8"/>
      <c r="M10" s="11">
        <f>SUM($B$5-$M$24)</f>
        <v>0</v>
      </c>
      <c r="N10" s="31"/>
      <c r="O10" s="31"/>
    </row>
    <row r="11" spans="1:18" ht="63.75" thickBot="1" x14ac:dyDescent="0.3">
      <c r="A11" s="21"/>
      <c r="B11" s="29" t="s">
        <v>66</v>
      </c>
      <c r="C11" s="29" t="s">
        <v>67</v>
      </c>
      <c r="D11" s="29" t="s">
        <v>68</v>
      </c>
      <c r="E11" s="29" t="s">
        <v>69</v>
      </c>
      <c r="F11" s="29" t="s">
        <v>70</v>
      </c>
      <c r="G11" s="29" t="s">
        <v>71</v>
      </c>
      <c r="H11" s="29" t="s">
        <v>72</v>
      </c>
      <c r="I11" s="30" t="s">
        <v>150</v>
      </c>
      <c r="J11" s="32"/>
      <c r="K11" s="74"/>
      <c r="L11" s="32"/>
      <c r="M11" s="33" t="s">
        <v>74</v>
      </c>
      <c r="N11" s="33"/>
      <c r="O11" s="33" t="s">
        <v>75</v>
      </c>
      <c r="R11" t="s">
        <v>19</v>
      </c>
    </row>
    <row r="12" spans="1:18" ht="16.5" thickTop="1" x14ac:dyDescent="0.25">
      <c r="A12" s="21"/>
      <c r="B12" s="21"/>
      <c r="C12" s="22"/>
      <c r="D12" s="23" t="s">
        <v>147</v>
      </c>
      <c r="E12" s="23" t="s">
        <v>147</v>
      </c>
      <c r="F12" s="23" t="s">
        <v>148</v>
      </c>
      <c r="G12" s="22">
        <v>0.10338194870200908</v>
      </c>
      <c r="H12" s="22" t="s">
        <v>151</v>
      </c>
      <c r="I12" s="43"/>
      <c r="J12" s="21"/>
      <c r="K12" s="21"/>
      <c r="L12" s="21"/>
      <c r="M12" s="44"/>
      <c r="N12" s="21"/>
      <c r="O12" s="45"/>
    </row>
    <row r="13" spans="1:18" x14ac:dyDescent="0.25">
      <c r="A13" s="21"/>
      <c r="B13" s="24"/>
      <c r="C13" s="24"/>
      <c r="D13" s="26" t="s">
        <v>152</v>
      </c>
      <c r="E13" s="26" t="s">
        <v>152</v>
      </c>
      <c r="F13" s="26" t="s">
        <v>153</v>
      </c>
      <c r="G13" s="21"/>
      <c r="H13" s="21"/>
      <c r="I13" s="21"/>
      <c r="J13" s="21"/>
      <c r="K13" s="21"/>
      <c r="L13" s="21"/>
      <c r="M13" s="21"/>
      <c r="N13" s="21"/>
      <c r="O13" s="34"/>
    </row>
    <row r="14" spans="1:18" ht="15.75" x14ac:dyDescent="0.25">
      <c r="A14" s="21"/>
      <c r="B14" s="26"/>
      <c r="C14" s="26"/>
      <c r="D14" s="26" t="s">
        <v>152</v>
      </c>
      <c r="E14" s="26" t="s">
        <v>151</v>
      </c>
      <c r="F14" s="26" t="s">
        <v>154</v>
      </c>
      <c r="G14" s="27">
        <v>0.10338194870200908</v>
      </c>
      <c r="H14" s="28" t="s">
        <v>81</v>
      </c>
      <c r="I14" s="37"/>
      <c r="J14" s="21"/>
      <c r="K14" s="66">
        <v>1</v>
      </c>
      <c r="L14" s="21"/>
      <c r="M14" s="52">
        <f t="shared" ref="M14:M22" si="0">SUM(($B$5/K14)*I14)</f>
        <v>0</v>
      </c>
      <c r="N14" s="21"/>
      <c r="O14" s="41">
        <f>SUM(M14*G14)</f>
        <v>0</v>
      </c>
    </row>
    <row r="15" spans="1:18" ht="15.75" x14ac:dyDescent="0.25">
      <c r="A15" s="21"/>
      <c r="B15" s="26"/>
      <c r="C15" s="26" t="s">
        <v>19</v>
      </c>
      <c r="D15" s="26" t="s">
        <v>152</v>
      </c>
      <c r="E15" s="26" t="s">
        <v>155</v>
      </c>
      <c r="F15" s="26" t="s">
        <v>156</v>
      </c>
      <c r="G15" s="27">
        <v>5.3632316016179016E-2</v>
      </c>
      <c r="H15" s="28" t="s">
        <v>81</v>
      </c>
      <c r="I15" s="37"/>
      <c r="J15" s="21"/>
      <c r="K15" s="66">
        <v>1</v>
      </c>
      <c r="L15" s="21"/>
      <c r="M15" s="52">
        <f t="shared" si="0"/>
        <v>0</v>
      </c>
      <c r="N15" s="21"/>
      <c r="O15" s="39">
        <f t="shared" ref="O15:O19" si="1">SUM(M15*G15)</f>
        <v>0</v>
      </c>
    </row>
    <row r="16" spans="1:18" ht="15.75" x14ac:dyDescent="0.25">
      <c r="A16" s="21"/>
      <c r="B16" s="26"/>
      <c r="C16" s="26" t="s">
        <v>19</v>
      </c>
      <c r="D16" s="25" t="s">
        <v>157</v>
      </c>
      <c r="E16" s="25" t="s">
        <v>157</v>
      </c>
      <c r="F16" s="26" t="s">
        <v>158</v>
      </c>
      <c r="G16" s="27">
        <v>5.3632316016179016E-2</v>
      </c>
      <c r="H16" s="26" t="s">
        <v>155</v>
      </c>
      <c r="I16" s="37"/>
      <c r="J16" s="21"/>
      <c r="K16" s="66">
        <v>1</v>
      </c>
      <c r="L16" s="21"/>
      <c r="M16" s="52">
        <f t="shared" si="0"/>
        <v>0</v>
      </c>
      <c r="N16" s="21"/>
      <c r="O16" s="39">
        <f t="shared" si="1"/>
        <v>0</v>
      </c>
      <c r="P16" t="s">
        <v>19</v>
      </c>
    </row>
    <row r="17" spans="1:15" ht="15.75" x14ac:dyDescent="0.25">
      <c r="A17" s="21"/>
      <c r="B17" s="26"/>
      <c r="C17" s="26"/>
      <c r="D17" s="25" t="s">
        <v>159</v>
      </c>
      <c r="E17" s="25" t="s">
        <v>159</v>
      </c>
      <c r="F17" s="26" t="s">
        <v>160</v>
      </c>
      <c r="G17" s="27">
        <v>0.10338194870200908</v>
      </c>
      <c r="H17" s="26" t="s">
        <v>151</v>
      </c>
      <c r="I17" s="37"/>
      <c r="J17" s="21"/>
      <c r="K17" s="66">
        <v>1</v>
      </c>
      <c r="L17" s="21"/>
      <c r="M17" s="52">
        <f t="shared" si="0"/>
        <v>0</v>
      </c>
      <c r="N17" s="21"/>
      <c r="O17" s="39">
        <f t="shared" si="1"/>
        <v>0</v>
      </c>
    </row>
    <row r="18" spans="1:15" ht="15.75" x14ac:dyDescent="0.25">
      <c r="A18" s="21"/>
      <c r="B18" s="26"/>
      <c r="C18" s="26"/>
      <c r="D18" s="26" t="s">
        <v>161</v>
      </c>
      <c r="E18" s="25" t="s">
        <v>161</v>
      </c>
      <c r="F18" s="26" t="s">
        <v>162</v>
      </c>
      <c r="G18" s="27">
        <v>1.4458324435902913E-2</v>
      </c>
      <c r="H18" s="28" t="s">
        <v>81</v>
      </c>
      <c r="I18" s="37"/>
      <c r="J18" s="21"/>
      <c r="K18" s="66">
        <v>1</v>
      </c>
      <c r="L18" s="21"/>
      <c r="M18" s="52">
        <f t="shared" si="0"/>
        <v>0</v>
      </c>
      <c r="N18" s="21"/>
      <c r="O18" s="39">
        <f t="shared" si="1"/>
        <v>0</v>
      </c>
    </row>
    <row r="19" spans="1:15" ht="15.75" x14ac:dyDescent="0.25">
      <c r="A19" s="21"/>
      <c r="B19" s="26"/>
      <c r="C19" s="26"/>
      <c r="D19" s="26" t="s">
        <v>152</v>
      </c>
      <c r="E19" s="25"/>
      <c r="F19" s="6" t="s">
        <v>129</v>
      </c>
      <c r="G19" s="6"/>
      <c r="H19" s="49" t="s">
        <v>130</v>
      </c>
      <c r="I19" s="37"/>
      <c r="J19" s="21"/>
      <c r="K19" s="66">
        <v>1</v>
      </c>
      <c r="L19" s="21"/>
      <c r="M19" s="52">
        <f t="shared" si="0"/>
        <v>0</v>
      </c>
      <c r="N19" s="21"/>
      <c r="O19" s="39">
        <f t="shared" si="1"/>
        <v>0</v>
      </c>
    </row>
    <row r="20" spans="1:15" ht="15.75" x14ac:dyDescent="0.25">
      <c r="A20" s="21"/>
      <c r="B20" s="26"/>
      <c r="C20" s="26"/>
      <c r="D20" s="26" t="s">
        <v>152</v>
      </c>
      <c r="E20" s="25"/>
      <c r="F20" s="6" t="s">
        <v>129</v>
      </c>
      <c r="G20" s="6"/>
      <c r="H20" s="49" t="s">
        <v>130</v>
      </c>
      <c r="I20" s="37"/>
      <c r="J20" s="21"/>
      <c r="K20" s="66">
        <v>1</v>
      </c>
      <c r="L20" s="21"/>
      <c r="M20" s="52">
        <f t="shared" si="0"/>
        <v>0</v>
      </c>
      <c r="N20" s="21"/>
      <c r="O20" s="39">
        <f t="shared" ref="O20:O21" si="2">SUM(M20*G20)</f>
        <v>0</v>
      </c>
    </row>
    <row r="21" spans="1:15" ht="15.75" x14ac:dyDescent="0.25">
      <c r="A21" s="21"/>
      <c r="B21" s="26"/>
      <c r="C21" s="26"/>
      <c r="D21" s="26" t="s">
        <v>152</v>
      </c>
      <c r="E21" s="25"/>
      <c r="F21" s="6" t="s">
        <v>129</v>
      </c>
      <c r="G21" s="6"/>
      <c r="H21" s="49" t="s">
        <v>130</v>
      </c>
      <c r="I21" s="37"/>
      <c r="J21" s="21"/>
      <c r="K21" s="66">
        <v>1</v>
      </c>
      <c r="L21" s="21"/>
      <c r="M21" s="52">
        <f t="shared" si="0"/>
        <v>0</v>
      </c>
      <c r="N21" s="21"/>
      <c r="O21" s="39">
        <f t="shared" si="2"/>
        <v>0</v>
      </c>
    </row>
    <row r="22" spans="1:15" ht="15.75" x14ac:dyDescent="0.25">
      <c r="A22" s="21"/>
      <c r="B22" s="26"/>
      <c r="C22" s="26"/>
      <c r="D22" s="26" t="s">
        <v>152</v>
      </c>
      <c r="E22" s="25"/>
      <c r="F22" s="6" t="s">
        <v>129</v>
      </c>
      <c r="G22" s="6"/>
      <c r="H22" s="49" t="s">
        <v>130</v>
      </c>
      <c r="I22" s="37"/>
      <c r="J22" s="21"/>
      <c r="K22" s="66">
        <v>1</v>
      </c>
      <c r="L22" s="21"/>
      <c r="M22" s="52">
        <f t="shared" si="0"/>
        <v>0</v>
      </c>
      <c r="N22" s="21"/>
      <c r="O22" s="39">
        <f t="shared" ref="O22" si="3">SUM(M22*G22)</f>
        <v>0</v>
      </c>
    </row>
    <row r="23" spans="1:15" x14ac:dyDescent="0.25">
      <c r="A23" s="21"/>
      <c r="B23" s="21"/>
      <c r="C23" s="21"/>
      <c r="D23" s="21"/>
      <c r="E23" s="21"/>
      <c r="F23" s="21"/>
      <c r="G23" s="21"/>
      <c r="H23" s="21"/>
      <c r="I23" s="38"/>
      <c r="J23" s="21"/>
      <c r="K23" s="21"/>
      <c r="L23" s="21"/>
      <c r="M23" s="21"/>
      <c r="N23" s="21"/>
      <c r="O23" s="21"/>
    </row>
    <row r="24" spans="1:15" x14ac:dyDescent="0.25">
      <c r="A24" s="21"/>
      <c r="B24" s="21"/>
      <c r="C24" s="21"/>
      <c r="D24" s="21"/>
      <c r="E24" s="21"/>
      <c r="F24" s="21"/>
      <c r="G24" s="21"/>
      <c r="H24" s="21"/>
      <c r="I24" s="42">
        <f>SUM((I14:I22))</f>
        <v>0</v>
      </c>
      <c r="J24" s="21"/>
      <c r="K24" s="21"/>
      <c r="L24" s="21"/>
      <c r="M24" s="3">
        <f>SUM(M14:M22)</f>
        <v>0</v>
      </c>
      <c r="N24" s="21"/>
      <c r="O24" s="3">
        <f>SUM(O14:O22)</f>
        <v>0</v>
      </c>
    </row>
    <row r="25" spans="1:15" x14ac:dyDescent="0.25">
      <c r="A25" s="21"/>
      <c r="B25" s="21"/>
      <c r="C25" s="21"/>
      <c r="D25" s="21" t="s">
        <v>19</v>
      </c>
      <c r="E25" s="21"/>
      <c r="F25" s="21"/>
      <c r="G25" s="50"/>
      <c r="H25" s="21"/>
      <c r="I25" s="35" t="s">
        <v>95</v>
      </c>
      <c r="J25" s="21" t="s">
        <v>19</v>
      </c>
      <c r="K25" s="21"/>
      <c r="L25" s="21"/>
      <c r="M25" s="35" t="s">
        <v>95</v>
      </c>
      <c r="N25" s="21"/>
      <c r="O25" s="35" t="s">
        <v>95</v>
      </c>
    </row>
    <row r="26" spans="1:15" x14ac:dyDescent="0.25">
      <c r="B26" s="46"/>
      <c r="C26" s="46"/>
      <c r="D26" s="46" t="s">
        <v>19</v>
      </c>
      <c r="E26" t="s">
        <v>19</v>
      </c>
      <c r="F26" t="s">
        <v>19</v>
      </c>
      <c r="G26" t="s">
        <v>19</v>
      </c>
    </row>
    <row r="27" spans="1:15" x14ac:dyDescent="0.25">
      <c r="B27" s="46"/>
      <c r="C27" s="46"/>
      <c r="D27" s="46" t="s">
        <v>19</v>
      </c>
      <c r="F27" t="s">
        <v>19</v>
      </c>
      <c r="G27" t="s">
        <v>19</v>
      </c>
    </row>
    <row r="28" spans="1:15" x14ac:dyDescent="0.25">
      <c r="B28" s="46"/>
      <c r="C28" s="46"/>
      <c r="D28" s="46" t="s">
        <v>19</v>
      </c>
      <c r="F28" t="s">
        <v>19</v>
      </c>
      <c r="G28" t="s">
        <v>19</v>
      </c>
    </row>
    <row r="29" spans="1:15" x14ac:dyDescent="0.25">
      <c r="B29" s="47"/>
      <c r="C29" s="47"/>
      <c r="D29" s="48"/>
      <c r="K29" t="s">
        <v>19</v>
      </c>
    </row>
    <row r="30" spans="1:15" x14ac:dyDescent="0.25">
      <c r="B30" s="46"/>
      <c r="C30" s="46"/>
      <c r="D30" s="46"/>
    </row>
  </sheetData>
  <mergeCells count="2">
    <mergeCell ref="A3:E3"/>
    <mergeCell ref="K7:K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557D3-950E-4879-A4E9-03672607F468}">
  <dimension ref="A1:R29"/>
  <sheetViews>
    <sheetView zoomScale="80" zoomScaleNormal="80" workbookViewId="0">
      <selection activeCell="C8" sqref="C8"/>
    </sheetView>
  </sheetViews>
  <sheetFormatPr defaultRowHeight="15" x14ac:dyDescent="0.25"/>
  <cols>
    <col min="1" max="1" width="1.140625" customWidth="1"/>
    <col min="2" max="2" width="15.140625" customWidth="1"/>
    <col min="3" max="3" width="21.42578125" customWidth="1"/>
    <col min="4" max="4" width="14.85546875" customWidth="1"/>
    <col min="5" max="5" width="15.85546875" customWidth="1"/>
    <col min="6" max="6" width="89.5703125" bestFit="1" customWidth="1"/>
    <col min="7" max="7" width="20.42578125" customWidth="1"/>
    <col min="8" max="8" width="14.85546875" customWidth="1"/>
    <col min="9" max="9" width="36.140625" customWidth="1"/>
    <col min="10" max="10" width="4.140625" customWidth="1"/>
    <col min="11" max="11" width="25" customWidth="1"/>
    <col min="12" max="12" width="4.140625" customWidth="1"/>
    <col min="13" max="13" width="49.42578125" bestFit="1" customWidth="1"/>
    <col min="14" max="14" width="4.140625" customWidth="1"/>
    <col min="15" max="15" width="66.85546875" bestFit="1" customWidth="1"/>
  </cols>
  <sheetData>
    <row r="1" spans="1:18" ht="23.25" x14ac:dyDescent="0.35">
      <c r="A1" s="13" t="s">
        <v>143</v>
      </c>
      <c r="B1" s="14"/>
      <c r="C1" s="14"/>
    </row>
    <row r="2" spans="1:18" ht="18.75" x14ac:dyDescent="0.3">
      <c r="A2" s="18" t="s">
        <v>163</v>
      </c>
    </row>
    <row r="3" spans="1:18" ht="19.5" thickBot="1" x14ac:dyDescent="0.35">
      <c r="A3" s="75" t="s">
        <v>49</v>
      </c>
      <c r="B3" s="76"/>
      <c r="C3" s="76"/>
      <c r="D3" s="76"/>
      <c r="E3" s="77"/>
      <c r="F3" s="15" t="s">
        <v>50</v>
      </c>
      <c r="I3" t="s">
        <v>19</v>
      </c>
    </row>
    <row r="4" spans="1:18" ht="19.5" thickBot="1" x14ac:dyDescent="0.35">
      <c r="B4" s="23" t="s">
        <v>164</v>
      </c>
      <c r="C4" s="23" t="s">
        <v>165</v>
      </c>
      <c r="D4" s="23"/>
      <c r="E4" s="23"/>
      <c r="F4" s="17" t="s">
        <v>53</v>
      </c>
      <c r="I4" s="7" t="s">
        <v>54</v>
      </c>
      <c r="J4" s="8"/>
      <c r="K4" s="8"/>
      <c r="L4" s="8"/>
      <c r="M4" s="8"/>
      <c r="N4" s="31"/>
      <c r="O4" s="31"/>
    </row>
    <row r="5" spans="1:18" ht="30.75" thickBot="1" x14ac:dyDescent="0.3">
      <c r="A5" s="16"/>
      <c r="B5" s="36"/>
      <c r="C5" s="14"/>
      <c r="D5" s="20"/>
      <c r="F5" s="19" t="s">
        <v>55</v>
      </c>
      <c r="I5" s="8" t="s">
        <v>56</v>
      </c>
      <c r="J5" s="8"/>
      <c r="K5" s="8"/>
      <c r="L5" s="8"/>
      <c r="M5" s="9"/>
      <c r="N5" s="31"/>
      <c r="O5" s="10" t="s">
        <v>166</v>
      </c>
    </row>
    <row r="6" spans="1:18" ht="15.75" thickBot="1" x14ac:dyDescent="0.3">
      <c r="F6" s="2" t="s">
        <v>58</v>
      </c>
      <c r="I6" s="8" t="s">
        <v>59</v>
      </c>
      <c r="J6" s="8"/>
      <c r="K6" s="8"/>
      <c r="L6" s="8"/>
      <c r="M6" s="9" t="s">
        <v>60</v>
      </c>
      <c r="N6" s="31"/>
      <c r="O6" s="9" t="s">
        <v>61</v>
      </c>
    </row>
    <row r="7" spans="1:18" ht="16.5" thickBot="1" x14ac:dyDescent="0.3">
      <c r="D7" t="s">
        <v>19</v>
      </c>
      <c r="E7" s="4"/>
      <c r="F7" s="5"/>
      <c r="I7" s="8"/>
      <c r="J7" s="8"/>
      <c r="K7" s="72" t="s">
        <v>62</v>
      </c>
      <c r="L7" s="8"/>
      <c r="M7" s="1">
        <f>SUM(M23)</f>
        <v>0</v>
      </c>
      <c r="N7" s="31"/>
      <c r="O7" s="40">
        <f>SUM(O23)</f>
        <v>0</v>
      </c>
    </row>
    <row r="8" spans="1:18" x14ac:dyDescent="0.25">
      <c r="D8" t="s">
        <v>19</v>
      </c>
      <c r="E8" s="4"/>
      <c r="F8" s="5"/>
      <c r="H8" t="s">
        <v>19</v>
      </c>
      <c r="I8" s="8"/>
      <c r="J8" s="8"/>
      <c r="K8" s="73"/>
      <c r="L8" s="8"/>
      <c r="M8" s="8" t="s">
        <v>19</v>
      </c>
      <c r="N8" s="31"/>
      <c r="O8" s="8" t="s">
        <v>63</v>
      </c>
    </row>
    <row r="9" spans="1:18" ht="15.75" thickBot="1" x14ac:dyDescent="0.3">
      <c r="D9" t="s">
        <v>19</v>
      </c>
      <c r="E9" s="4"/>
      <c r="F9" s="5"/>
      <c r="I9" s="8" t="s">
        <v>64</v>
      </c>
      <c r="J9" s="8"/>
      <c r="K9" s="73"/>
      <c r="L9" s="8"/>
      <c r="M9" s="8" t="s">
        <v>65</v>
      </c>
      <c r="N9" s="31"/>
      <c r="O9" s="31"/>
    </row>
    <row r="10" spans="1:18" ht="15.75" thickBot="1" x14ac:dyDescent="0.3">
      <c r="E10" s="4"/>
      <c r="F10" s="5"/>
      <c r="I10" s="12">
        <f>SUM(1-I23)</f>
        <v>1</v>
      </c>
      <c r="J10" s="8"/>
      <c r="K10" s="73"/>
      <c r="L10" s="8"/>
      <c r="M10" s="11">
        <f>SUM($B$5-$M$23)</f>
        <v>0</v>
      </c>
      <c r="N10" s="31"/>
      <c r="O10" s="31"/>
    </row>
    <row r="11" spans="1:18" ht="79.5" thickBot="1" x14ac:dyDescent="0.3">
      <c r="A11" s="21"/>
      <c r="B11" s="29" t="s">
        <v>66</v>
      </c>
      <c r="C11" s="29" t="s">
        <v>67</v>
      </c>
      <c r="D11" s="29" t="s">
        <v>68</v>
      </c>
      <c r="E11" s="29" t="s">
        <v>69</v>
      </c>
      <c r="F11" s="29" t="s">
        <v>70</v>
      </c>
      <c r="G11" s="29" t="s">
        <v>71</v>
      </c>
      <c r="H11" s="29" t="s">
        <v>72</v>
      </c>
      <c r="I11" s="30" t="s">
        <v>167</v>
      </c>
      <c r="J11" s="32"/>
      <c r="K11" s="74"/>
      <c r="L11" s="32"/>
      <c r="M11" s="33" t="s">
        <v>74</v>
      </c>
      <c r="N11" s="33"/>
      <c r="O11" s="33" t="s">
        <v>75</v>
      </c>
      <c r="R11" t="s">
        <v>19</v>
      </c>
    </row>
    <row r="12" spans="1:18" ht="16.5" thickTop="1" x14ac:dyDescent="0.25">
      <c r="A12" s="21"/>
      <c r="B12" s="21"/>
      <c r="C12" s="22"/>
      <c r="D12" s="23" t="s">
        <v>164</v>
      </c>
      <c r="E12" s="23" t="s">
        <v>164</v>
      </c>
      <c r="F12" s="23" t="s">
        <v>165</v>
      </c>
      <c r="G12" s="22">
        <v>0.67806098958507266</v>
      </c>
      <c r="H12" s="22" t="s">
        <v>168</v>
      </c>
      <c r="I12" s="43"/>
      <c r="J12" s="21"/>
      <c r="K12" s="21"/>
      <c r="L12" s="21"/>
      <c r="M12" s="44"/>
      <c r="N12" s="21"/>
      <c r="O12" s="45"/>
    </row>
    <row r="13" spans="1:18" x14ac:dyDescent="0.25">
      <c r="A13" s="21"/>
      <c r="B13" s="24"/>
      <c r="C13" s="24"/>
      <c r="D13" s="26" t="s">
        <v>169</v>
      </c>
      <c r="E13" s="26" t="s">
        <v>169</v>
      </c>
      <c r="F13" s="26" t="s">
        <v>170</v>
      </c>
      <c r="G13" s="21"/>
      <c r="H13" s="21"/>
      <c r="I13" s="21"/>
      <c r="J13" s="21"/>
      <c r="K13" s="21"/>
      <c r="L13" s="21"/>
      <c r="M13" s="21"/>
      <c r="N13" s="21"/>
      <c r="O13" s="34"/>
    </row>
    <row r="14" spans="1:18" ht="15.75" x14ac:dyDescent="0.25">
      <c r="A14" s="21"/>
      <c r="B14" s="26">
        <v>15101701</v>
      </c>
      <c r="C14" s="26" t="s">
        <v>171</v>
      </c>
      <c r="D14" s="26" t="s">
        <v>168</v>
      </c>
      <c r="E14" s="26" t="s">
        <v>168</v>
      </c>
      <c r="F14" s="26" t="s">
        <v>172</v>
      </c>
      <c r="G14" s="27">
        <v>0.67806098958507266</v>
      </c>
      <c r="H14" s="28" t="s">
        <v>81</v>
      </c>
      <c r="I14" s="37"/>
      <c r="J14" s="21"/>
      <c r="K14" s="66">
        <v>1</v>
      </c>
      <c r="L14" s="21"/>
      <c r="M14" s="52">
        <f>SUM(($B$5/K14)*I14)</f>
        <v>0</v>
      </c>
      <c r="N14" s="21"/>
      <c r="O14" s="41">
        <f>SUM(M14*G14)</f>
        <v>0</v>
      </c>
    </row>
    <row r="15" spans="1:18" ht="15.75" x14ac:dyDescent="0.25">
      <c r="A15" s="21"/>
      <c r="B15" s="26">
        <v>11121703</v>
      </c>
      <c r="C15" s="26" t="s">
        <v>173</v>
      </c>
      <c r="D15" s="26" t="s">
        <v>174</v>
      </c>
      <c r="E15" s="26" t="s">
        <v>174</v>
      </c>
      <c r="F15" s="26" t="s">
        <v>175</v>
      </c>
      <c r="G15" s="27">
        <v>0.29951881145953463</v>
      </c>
      <c r="H15" s="28" t="s">
        <v>81</v>
      </c>
      <c r="I15" s="37"/>
      <c r="J15" s="21"/>
      <c r="K15" s="66">
        <v>1</v>
      </c>
      <c r="L15" s="21"/>
      <c r="M15" s="52">
        <f t="shared" ref="M15:M21" si="0">SUM(($B$5/K15)*I15)</f>
        <v>0</v>
      </c>
      <c r="N15" s="21"/>
      <c r="O15" s="39">
        <f t="shared" ref="O15:O19" si="1">SUM(M15*G15)</f>
        <v>0</v>
      </c>
    </row>
    <row r="16" spans="1:18" ht="15.75" x14ac:dyDescent="0.25">
      <c r="A16" s="21"/>
      <c r="B16" s="26">
        <v>15111500</v>
      </c>
      <c r="C16" s="26" t="s">
        <v>176</v>
      </c>
      <c r="D16" s="25" t="s">
        <v>177</v>
      </c>
      <c r="E16" s="25" t="s">
        <v>178</v>
      </c>
      <c r="F16" s="26" t="s">
        <v>179</v>
      </c>
      <c r="G16" s="27">
        <v>6.3073809007445969E-2</v>
      </c>
      <c r="H16" s="28" t="s">
        <v>81</v>
      </c>
      <c r="I16" s="37"/>
      <c r="J16" s="21"/>
      <c r="K16" s="66">
        <v>1</v>
      </c>
      <c r="L16" s="21"/>
      <c r="M16" s="52">
        <f t="shared" si="0"/>
        <v>0</v>
      </c>
      <c r="N16" s="21"/>
      <c r="O16" s="39">
        <f t="shared" si="1"/>
        <v>0</v>
      </c>
      <c r="P16" t="s">
        <v>19</v>
      </c>
    </row>
    <row r="17" spans="1:15" ht="15.75" x14ac:dyDescent="0.25">
      <c r="A17" s="21"/>
      <c r="B17" s="26"/>
      <c r="C17" s="26"/>
      <c r="D17" s="25" t="s">
        <v>180</v>
      </c>
      <c r="E17" s="25" t="s">
        <v>180</v>
      </c>
      <c r="F17" s="26" t="s">
        <v>181</v>
      </c>
      <c r="G17" s="27">
        <v>1.7070160591476422</v>
      </c>
      <c r="H17" s="28" t="s">
        <v>81</v>
      </c>
      <c r="I17" s="37"/>
      <c r="J17" s="21"/>
      <c r="K17" s="66">
        <v>1</v>
      </c>
      <c r="L17" s="21"/>
      <c r="M17" s="52">
        <f t="shared" si="0"/>
        <v>0</v>
      </c>
      <c r="N17" s="21"/>
      <c r="O17" s="39">
        <f t="shared" si="1"/>
        <v>0</v>
      </c>
    </row>
    <row r="18" spans="1:15" ht="15.75" x14ac:dyDescent="0.25">
      <c r="A18" s="21"/>
      <c r="B18" s="26"/>
      <c r="C18" s="26"/>
      <c r="D18" s="26" t="s">
        <v>169</v>
      </c>
      <c r="E18" s="25"/>
      <c r="F18" s="6" t="s">
        <v>129</v>
      </c>
      <c r="G18" s="6"/>
      <c r="H18" s="49" t="s">
        <v>130</v>
      </c>
      <c r="I18" s="37"/>
      <c r="J18" s="21"/>
      <c r="K18" s="66">
        <v>1</v>
      </c>
      <c r="L18" s="21"/>
      <c r="M18" s="52">
        <f t="shared" si="0"/>
        <v>0</v>
      </c>
      <c r="N18" s="21"/>
      <c r="O18" s="39">
        <f t="shared" si="1"/>
        <v>0</v>
      </c>
    </row>
    <row r="19" spans="1:15" ht="15.75" x14ac:dyDescent="0.25">
      <c r="A19" s="21"/>
      <c r="B19" s="26"/>
      <c r="C19" s="26"/>
      <c r="D19" s="26" t="s">
        <v>169</v>
      </c>
      <c r="E19" s="25"/>
      <c r="F19" s="6" t="s">
        <v>129</v>
      </c>
      <c r="G19" s="6"/>
      <c r="H19" s="49" t="s">
        <v>130</v>
      </c>
      <c r="I19" s="37"/>
      <c r="J19" s="21"/>
      <c r="K19" s="66">
        <v>1</v>
      </c>
      <c r="L19" s="21"/>
      <c r="M19" s="52">
        <f t="shared" si="0"/>
        <v>0</v>
      </c>
      <c r="N19" s="21"/>
      <c r="O19" s="39">
        <f t="shared" si="1"/>
        <v>0</v>
      </c>
    </row>
    <row r="20" spans="1:15" ht="15.75" x14ac:dyDescent="0.25">
      <c r="A20" s="21"/>
      <c r="B20" s="26"/>
      <c r="C20" s="26"/>
      <c r="D20" s="26" t="s">
        <v>169</v>
      </c>
      <c r="E20" s="25"/>
      <c r="F20" s="6" t="s">
        <v>129</v>
      </c>
      <c r="G20" s="6"/>
      <c r="H20" s="49" t="s">
        <v>130</v>
      </c>
      <c r="I20" s="37"/>
      <c r="J20" s="21"/>
      <c r="K20" s="66">
        <v>1</v>
      </c>
      <c r="L20" s="21"/>
      <c r="M20" s="52">
        <f t="shared" si="0"/>
        <v>0</v>
      </c>
      <c r="N20" s="21"/>
      <c r="O20" s="39">
        <f t="shared" ref="O20:O21" si="2">SUM(M20*G20)</f>
        <v>0</v>
      </c>
    </row>
    <row r="21" spans="1:15" ht="15.75" x14ac:dyDescent="0.25">
      <c r="A21" s="21"/>
      <c r="B21" s="26"/>
      <c r="C21" s="26"/>
      <c r="D21" s="26" t="s">
        <v>169</v>
      </c>
      <c r="E21" s="25"/>
      <c r="F21" s="6" t="s">
        <v>129</v>
      </c>
      <c r="G21" s="6"/>
      <c r="H21" s="49" t="s">
        <v>130</v>
      </c>
      <c r="I21" s="37"/>
      <c r="J21" s="21"/>
      <c r="K21" s="66">
        <v>1</v>
      </c>
      <c r="L21" s="21"/>
      <c r="M21" s="52">
        <f t="shared" si="0"/>
        <v>0</v>
      </c>
      <c r="N21" s="21"/>
      <c r="O21" s="39">
        <f t="shared" si="2"/>
        <v>0</v>
      </c>
    </row>
    <row r="22" spans="1:15" x14ac:dyDescent="0.25">
      <c r="A22" s="21"/>
      <c r="B22" s="21"/>
      <c r="C22" s="21"/>
      <c r="D22" s="21"/>
      <c r="E22" s="21"/>
      <c r="F22" s="21"/>
      <c r="G22" s="21"/>
      <c r="H22" s="21"/>
      <c r="I22" s="38"/>
      <c r="J22" s="21"/>
      <c r="K22" s="21"/>
      <c r="L22" s="21"/>
      <c r="M22" s="21"/>
      <c r="N22" s="21"/>
      <c r="O22" s="21"/>
    </row>
    <row r="23" spans="1:15" x14ac:dyDescent="0.25">
      <c r="A23" s="21"/>
      <c r="B23" s="21"/>
      <c r="C23" s="21"/>
      <c r="D23" s="21"/>
      <c r="E23" s="21"/>
      <c r="F23" s="21"/>
      <c r="G23" s="21"/>
      <c r="H23" s="21"/>
      <c r="I23" s="42">
        <f>SUM((I14:I21))</f>
        <v>0</v>
      </c>
      <c r="J23" s="21"/>
      <c r="K23" s="21" t="s">
        <v>19</v>
      </c>
      <c r="L23" s="21"/>
      <c r="M23" s="3">
        <f>SUM(M14:M21)</f>
        <v>0</v>
      </c>
      <c r="N23" s="21"/>
      <c r="O23" s="3">
        <f>SUM(O14:O21)</f>
        <v>0</v>
      </c>
    </row>
    <row r="24" spans="1:15" x14ac:dyDescent="0.25">
      <c r="A24" s="21"/>
      <c r="B24" s="21"/>
      <c r="C24" s="21"/>
      <c r="D24" s="21" t="s">
        <v>19</v>
      </c>
      <c r="E24" s="21"/>
      <c r="F24" s="21"/>
      <c r="G24" s="50"/>
      <c r="H24" s="21"/>
      <c r="I24" s="35" t="s">
        <v>95</v>
      </c>
      <c r="J24" s="21" t="s">
        <v>19</v>
      </c>
      <c r="K24" s="21"/>
      <c r="L24" s="21"/>
      <c r="M24" s="35" t="s">
        <v>95</v>
      </c>
      <c r="N24" s="21"/>
      <c r="O24" s="35" t="s">
        <v>95</v>
      </c>
    </row>
    <row r="25" spans="1:15" x14ac:dyDescent="0.25">
      <c r="B25" s="46"/>
      <c r="C25" s="46" t="s">
        <v>19</v>
      </c>
      <c r="D25" s="46"/>
      <c r="E25" t="s">
        <v>19</v>
      </c>
      <c r="F25" t="s">
        <v>19</v>
      </c>
      <c r="G25" t="s">
        <v>19</v>
      </c>
    </row>
    <row r="26" spans="1:15" x14ac:dyDescent="0.25">
      <c r="B26" s="46" t="s">
        <v>19</v>
      </c>
      <c r="C26" s="46"/>
      <c r="D26" s="46" t="s">
        <v>19</v>
      </c>
      <c r="F26" t="s">
        <v>19</v>
      </c>
      <c r="G26" t="s">
        <v>19</v>
      </c>
    </row>
    <row r="27" spans="1:15" x14ac:dyDescent="0.25">
      <c r="B27" s="46"/>
      <c r="C27" s="46"/>
      <c r="D27" s="46" t="s">
        <v>19</v>
      </c>
    </row>
    <row r="28" spans="1:15" x14ac:dyDescent="0.25">
      <c r="B28" s="47"/>
      <c r="C28" s="47"/>
      <c r="D28" s="48"/>
    </row>
    <row r="29" spans="1:15" x14ac:dyDescent="0.25">
      <c r="B29" s="46"/>
      <c r="C29" s="46"/>
      <c r="D29" s="46"/>
      <c r="F29" t="s">
        <v>19</v>
      </c>
    </row>
  </sheetData>
  <mergeCells count="2">
    <mergeCell ref="A3:E3"/>
    <mergeCell ref="K7:K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14858-AD49-45A1-B768-EFF41AD29EC6}">
  <dimension ref="A1:K31"/>
  <sheetViews>
    <sheetView workbookViewId="0">
      <selection activeCell="A25" sqref="A25"/>
    </sheetView>
  </sheetViews>
  <sheetFormatPr defaultRowHeight="15" x14ac:dyDescent="0.25"/>
  <cols>
    <col min="2" max="2" width="28.5703125" customWidth="1"/>
    <col min="3" max="3" width="12.5703125" customWidth="1"/>
    <col min="4" max="4" width="11.85546875" bestFit="1" customWidth="1"/>
  </cols>
  <sheetData>
    <row r="1" spans="1:11" ht="21" x14ac:dyDescent="0.35">
      <c r="A1" s="53" t="s">
        <v>182</v>
      </c>
    </row>
    <row r="3" spans="1:11" ht="21" x14ac:dyDescent="0.35">
      <c r="B3" s="53" t="s">
        <v>8</v>
      </c>
    </row>
    <row r="4" spans="1:11" ht="15.75" x14ac:dyDescent="0.25">
      <c r="B4" s="54" t="s">
        <v>9</v>
      </c>
    </row>
    <row r="5" spans="1:11" ht="15.75" x14ac:dyDescent="0.25">
      <c r="B5" s="54" t="s">
        <v>10</v>
      </c>
    </row>
    <row r="6" spans="1:11" ht="15.75" x14ac:dyDescent="0.25">
      <c r="B6" s="54" t="s">
        <v>11</v>
      </c>
    </row>
    <row r="7" spans="1:11" ht="15.75" x14ac:dyDescent="0.25">
      <c r="B7" s="54" t="s">
        <v>12</v>
      </c>
    </row>
    <row r="8" spans="1:11" ht="15.75" x14ac:dyDescent="0.25">
      <c r="B8" s="54" t="s">
        <v>13</v>
      </c>
    </row>
    <row r="9" spans="1:11" ht="15.75" x14ac:dyDescent="0.25">
      <c r="B9" s="54" t="s">
        <v>15</v>
      </c>
    </row>
    <row r="10" spans="1:11" ht="15.75" x14ac:dyDescent="0.25">
      <c r="B10" s="54" t="s">
        <v>16</v>
      </c>
    </row>
    <row r="11" spans="1:11" ht="15.75" x14ac:dyDescent="0.25">
      <c r="B11" s="54" t="s">
        <v>17</v>
      </c>
    </row>
    <row r="12" spans="1:11" ht="15.75" x14ac:dyDescent="0.25">
      <c r="B12" s="54" t="s">
        <v>18</v>
      </c>
    </row>
    <row r="13" spans="1:11" ht="15.75" x14ac:dyDescent="0.25">
      <c r="B13" s="54"/>
    </row>
    <row r="14" spans="1:11" ht="21" x14ac:dyDescent="0.35">
      <c r="A14" t="s">
        <v>19</v>
      </c>
      <c r="B14" s="53" t="s">
        <v>20</v>
      </c>
      <c r="J14" s="56" t="s">
        <v>19</v>
      </c>
      <c r="K14" s="70"/>
    </row>
    <row r="15" spans="1:11" ht="15.75" x14ac:dyDescent="0.25">
      <c r="A15" s="54"/>
      <c r="B15" s="54" t="s">
        <v>183</v>
      </c>
      <c r="J15" s="56"/>
      <c r="K15" s="56"/>
    </row>
    <row r="16" spans="1:11" ht="15.75" x14ac:dyDescent="0.25">
      <c r="A16" s="54"/>
      <c r="B16" s="54" t="s">
        <v>184</v>
      </c>
      <c r="K16" s="56"/>
    </row>
    <row r="17" spans="2:2" ht="15.75" x14ac:dyDescent="0.25">
      <c r="B17" s="54" t="s">
        <v>185</v>
      </c>
    </row>
    <row r="18" spans="2:2" ht="15.75" x14ac:dyDescent="0.25">
      <c r="B18" s="54" t="s">
        <v>186</v>
      </c>
    </row>
    <row r="19" spans="2:2" ht="15.75" x14ac:dyDescent="0.25">
      <c r="B19" s="54" t="s">
        <v>137</v>
      </c>
    </row>
    <row r="20" spans="2:2" ht="15.75" x14ac:dyDescent="0.25">
      <c r="B20" s="54" t="s">
        <v>139</v>
      </c>
    </row>
    <row r="21" spans="2:2" ht="15.75" x14ac:dyDescent="0.25">
      <c r="B21" s="54"/>
    </row>
    <row r="22" spans="2:2" ht="21" x14ac:dyDescent="0.35">
      <c r="B22" s="53" t="s">
        <v>105</v>
      </c>
    </row>
    <row r="23" spans="2:2" ht="15.75" x14ac:dyDescent="0.25">
      <c r="B23" s="54" t="s">
        <v>106</v>
      </c>
    </row>
    <row r="24" spans="2:2" ht="15.75" x14ac:dyDescent="0.25">
      <c r="B24" s="54" t="s">
        <v>107</v>
      </c>
    </row>
    <row r="25" spans="2:2" ht="15.75" x14ac:dyDescent="0.25">
      <c r="B25" s="54" t="s">
        <v>108</v>
      </c>
    </row>
    <row r="26" spans="2:2" ht="15.75" x14ac:dyDescent="0.25">
      <c r="B26" s="54" t="s">
        <v>109</v>
      </c>
    </row>
    <row r="28" spans="2:2" ht="21" x14ac:dyDescent="0.35">
      <c r="B28" s="53" t="s">
        <v>43</v>
      </c>
    </row>
    <row r="29" spans="2:2" ht="15.75" x14ac:dyDescent="0.25">
      <c r="B29" s="55" t="s">
        <v>44</v>
      </c>
    </row>
    <row r="30" spans="2:2" ht="15.75" x14ac:dyDescent="0.25">
      <c r="B30" s="54" t="s">
        <v>45</v>
      </c>
    </row>
    <row r="31" spans="2:2" ht="15.75" x14ac:dyDescent="0.25">
      <c r="B31" s="54"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1EEBE6D8952704F9F3A5015AD43239D" ma:contentTypeVersion="4" ma:contentTypeDescription="Skapa ett nytt dokument." ma:contentTypeScope="" ma:versionID="44d08855fc28a1d9bd10aaad73aaa357">
  <xsd:schema xmlns:xsd="http://www.w3.org/2001/XMLSchema" xmlns:xs="http://www.w3.org/2001/XMLSchema" xmlns:p="http://schemas.microsoft.com/office/2006/metadata/properties" xmlns:ns2="26477bba-5c3d-41b5-a2d5-25dc8f9c05e3" xmlns:ns3="82ac41ca-a1bf-4027-bf55-9d205b3212ae" targetNamespace="http://schemas.microsoft.com/office/2006/metadata/properties" ma:root="true" ma:fieldsID="ab04eb56f9f042b511f0f88f04c4f63d" ns2:_="" ns3:_="">
    <xsd:import namespace="26477bba-5c3d-41b5-a2d5-25dc8f9c05e3"/>
    <xsd:import namespace="82ac41ca-a1bf-4027-bf55-9d205b3212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477bba-5c3d-41b5-a2d5-25dc8f9c05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ac41ca-a1bf-4027-bf55-9d205b3212ae"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3AA37-F85D-4A34-9BEA-9958916BF598}">
  <ds:schemaRefs>
    <ds:schemaRef ds:uri="http://schemas.microsoft.com/office/2006/documentManagement/types"/>
    <ds:schemaRef ds:uri="http://www.w3.org/XML/1998/namespace"/>
    <ds:schemaRef ds:uri="http://purl.org/dc/terms/"/>
    <ds:schemaRef ds:uri="http://schemas.openxmlformats.org/package/2006/metadata/core-properties"/>
    <ds:schemaRef ds:uri="http://purl.org/dc/dcmitype/"/>
    <ds:schemaRef ds:uri="82ac41ca-a1bf-4027-bf55-9d205b3212ae"/>
    <ds:schemaRef ds:uri="http://schemas.microsoft.com/office/infopath/2007/PartnerControls"/>
    <ds:schemaRef ds:uri="26477bba-5c3d-41b5-a2d5-25dc8f9c05e3"/>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BD01A1D-356F-448E-8E9F-C2AEFC994EAF}">
  <ds:schemaRefs>
    <ds:schemaRef ds:uri="http://schemas.microsoft.com/sharepoint/v3/contenttype/forms"/>
  </ds:schemaRefs>
</ds:datastoreItem>
</file>

<file path=customXml/itemProps3.xml><?xml version="1.0" encoding="utf-8"?>
<ds:datastoreItem xmlns:ds="http://schemas.openxmlformats.org/officeDocument/2006/customXml" ds:itemID="{046BACBE-338E-4537-BB1D-DA657C0B38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477bba-5c3d-41b5-a2d5-25dc8f9c05e3"/>
    <ds:schemaRef ds:uri="82ac41ca-a1bf-4027-bf55-9d205b321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2</vt:i4>
      </vt:variant>
    </vt:vector>
  </HeadingPairs>
  <TitlesOfParts>
    <vt:vector size="12" baseType="lpstr">
      <vt:lpstr>Information</vt:lpstr>
      <vt:lpstr>Information EL</vt:lpstr>
      <vt:lpstr>Fördelningsnyckel EL</vt:lpstr>
      <vt:lpstr>Information Fjärrvärme</vt:lpstr>
      <vt:lpstr>Fördelningsnyckel Fjärrvärme</vt:lpstr>
      <vt:lpstr>Information Bränslen för värme</vt:lpstr>
      <vt:lpstr>Fördelning Bio- &amp; trä-bränslen</vt:lpstr>
      <vt:lpstr>Fördelningsnyckel Fossilbränsle</vt:lpstr>
      <vt:lpstr>Information Drivmedel</vt:lpstr>
      <vt:lpstr>Fördelningsnyckel drivmedel</vt:lpstr>
      <vt:lpstr>'Information Bränslen för värme'!_Hlk90904383</vt:lpstr>
      <vt:lpstr>'Information Drivmedel'!_Hlk90904383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Lars Pyk</cp:lastModifiedBy>
  <cp:revision/>
  <dcterms:created xsi:type="dcterms:W3CDTF">2022-02-02T15:26:32Z</dcterms:created>
  <dcterms:modified xsi:type="dcterms:W3CDTF">2022-02-15T14:19:28Z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0x01010001EEBE6D8952704F9F3A5015AD43239D</vt:lpwstr>
  </property>
</Properties>
</file>